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450" activeTab="4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6" sheetId="8" r:id="rId6"/>
  </sheets>
  <definedNames>
    <definedName name="_xlnm.Print_Titles" localSheetId="1">Sheet1!$7:$10</definedName>
    <definedName name="_xlnm.Print_Titles" localSheetId="2">Sheet2!$8:$10</definedName>
    <definedName name="_xlnm.Print_Titles" localSheetId="3">Sheet3!$8:$10</definedName>
    <definedName name="_xlnm.Print_Area" localSheetId="1">Sheet1!$A$5:$F$144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  <c r="G34" i="3"/>
  <c r="G36" i="3"/>
  <c r="I11" i="8"/>
  <c r="G56" i="8"/>
  <c r="G58" i="8"/>
  <c r="I56" i="8"/>
  <c r="H56" i="8"/>
  <c r="G285" i="8"/>
  <c r="I285" i="8"/>
  <c r="G287" i="8"/>
  <c r="I287" i="8"/>
  <c r="G294" i="8"/>
  <c r="G59" i="8"/>
  <c r="I59" i="8"/>
  <c r="G72" i="8"/>
  <c r="I72" i="8"/>
  <c r="H363" i="8"/>
  <c r="H316" i="8"/>
  <c r="H259" i="8"/>
  <c r="G262" i="8"/>
  <c r="H30" i="8"/>
  <c r="H18" i="8"/>
  <c r="E29" i="5"/>
  <c r="E37" i="5"/>
  <c r="F36" i="5"/>
  <c r="D36" i="5" s="1"/>
  <c r="D35" i="5"/>
  <c r="D32" i="5"/>
  <c r="D29" i="5"/>
  <c r="D33" i="5" s="1"/>
  <c r="F28" i="5"/>
  <c r="E28" i="5"/>
  <c r="E27" i="5" s="1"/>
  <c r="F27" i="5"/>
  <c r="F34" i="5" s="1"/>
  <c r="F25" i="5"/>
  <c r="F23" i="5" l="1"/>
  <c r="D28" i="5"/>
  <c r="D34" i="5"/>
  <c r="F37" i="5"/>
  <c r="D37" i="5"/>
  <c r="E25" i="5"/>
  <c r="D27" i="5"/>
  <c r="C10" i="5"/>
  <c r="F174" i="4"/>
  <c r="F11" i="4" s="1"/>
  <c r="F181" i="4"/>
  <c r="D181" i="4" s="1"/>
  <c r="E59" i="4"/>
  <c r="E172" i="4"/>
  <c r="E53" i="4"/>
  <c r="E19" i="4"/>
  <c r="E17" i="4" s="1"/>
  <c r="E15" i="4" s="1"/>
  <c r="I178" i="3"/>
  <c r="I12" i="3"/>
  <c r="G35" i="3"/>
  <c r="I34" i="3"/>
  <c r="H34" i="3"/>
  <c r="I37" i="3"/>
  <c r="I312" i="3"/>
  <c r="I310" i="3"/>
  <c r="I299" i="3"/>
  <c r="I278" i="3" s="1"/>
  <c r="I249" i="3"/>
  <c r="I247" i="3"/>
  <c r="I236" i="3"/>
  <c r="I222" i="3"/>
  <c r="I185" i="3"/>
  <c r="I179" i="3"/>
  <c r="I176" i="3"/>
  <c r="I165" i="3"/>
  <c r="I150" i="3"/>
  <c r="I148" i="3" s="1"/>
  <c r="I120" i="3"/>
  <c r="I107" i="3"/>
  <c r="I101" i="3"/>
  <c r="I56" i="3"/>
  <c r="I51" i="3" s="1"/>
  <c r="H314" i="3"/>
  <c r="H227" i="3"/>
  <c r="H122" i="3"/>
  <c r="H16" i="3"/>
  <c r="E120" i="2"/>
  <c r="E34" i="2"/>
  <c r="E19" i="2"/>
  <c r="E23" i="5" l="1"/>
  <c r="D23" i="5" s="1"/>
  <c r="D25" i="5"/>
  <c r="D174" i="4"/>
  <c r="I95" i="3"/>
  <c r="I11" i="3" s="1"/>
  <c r="I217" i="3"/>
  <c r="I168" i="3"/>
  <c r="H228" i="8" l="1"/>
  <c r="G304" i="8"/>
  <c r="G306" i="8"/>
  <c r="G308" i="8"/>
  <c r="G233" i="8"/>
  <c r="H16" i="8"/>
  <c r="G30" i="8"/>
  <c r="E13" i="4"/>
  <c r="E11" i="4" s="1"/>
  <c r="D11" i="4" s="1"/>
  <c r="E22" i="2"/>
  <c r="H257" i="8" l="1"/>
  <c r="H114" i="3"/>
  <c r="H352" i="8" l="1"/>
  <c r="G22" i="8"/>
  <c r="G23" i="8"/>
  <c r="G18" i="8"/>
  <c r="G19" i="8"/>
  <c r="G20" i="8"/>
  <c r="G21" i="8"/>
  <c r="G24" i="8"/>
  <c r="G26" i="8"/>
  <c r="G28" i="8"/>
  <c r="G29" i="8"/>
  <c r="G31" i="8"/>
  <c r="G32" i="8"/>
  <c r="G33" i="8"/>
  <c r="G34" i="8"/>
  <c r="G35" i="8"/>
  <c r="G37" i="8"/>
  <c r="G50" i="8"/>
  <c r="G51" i="8"/>
  <c r="G54" i="8"/>
  <c r="G63" i="8"/>
  <c r="G65" i="8"/>
  <c r="G67" i="8"/>
  <c r="G68" i="8"/>
  <c r="G69" i="8"/>
  <c r="G70" i="8"/>
  <c r="G71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30" i="8"/>
  <c r="G231" i="8"/>
  <c r="G232" i="8"/>
  <c r="G234" i="8"/>
  <c r="G237" i="8"/>
  <c r="G238" i="8"/>
  <c r="G239" i="8"/>
  <c r="G240" i="8"/>
  <c r="G241" i="8"/>
  <c r="G242" i="8"/>
  <c r="G243" i="8"/>
  <c r="G244" i="8"/>
  <c r="G245" i="8"/>
  <c r="G246" i="8"/>
  <c r="G251" i="8"/>
  <c r="G252" i="8"/>
  <c r="G253" i="8"/>
  <c r="G257" i="8"/>
  <c r="G260" i="8"/>
  <c r="G261" i="8"/>
  <c r="G263" i="8"/>
  <c r="G264" i="8"/>
  <c r="G271" i="8"/>
  <c r="G272" i="8"/>
  <c r="G274" i="8"/>
  <c r="G279" i="8"/>
  <c r="G280" i="8"/>
  <c r="G281" i="8"/>
  <c r="G282" i="8"/>
  <c r="G289" i="8"/>
  <c r="G290" i="8"/>
  <c r="G291" i="8"/>
  <c r="G292" i="8"/>
  <c r="G293" i="8"/>
  <c r="G301" i="8"/>
  <c r="G302" i="8"/>
  <c r="G303" i="8"/>
  <c r="G315" i="8"/>
  <c r="G316" i="8"/>
  <c r="G317" i="8"/>
  <c r="G318" i="8"/>
  <c r="G325" i="8"/>
  <c r="G333" i="8"/>
  <c r="G334" i="8"/>
  <c r="G335" i="8"/>
  <c r="G336" i="8"/>
  <c r="G337" i="8"/>
  <c r="G338" i="8"/>
  <c r="G339" i="8"/>
  <c r="G340" i="8"/>
  <c r="G341" i="8"/>
  <c r="G342" i="8"/>
  <c r="G344" i="8"/>
  <c r="G352" i="8"/>
  <c r="G354" i="8"/>
  <c r="G355" i="8"/>
  <c r="G356" i="8"/>
  <c r="E151" i="4"/>
  <c r="E147" i="4"/>
  <c r="D147" i="4" s="1"/>
  <c r="E136" i="4"/>
  <c r="D63" i="4"/>
  <c r="E39" i="4"/>
  <c r="D39" i="4" s="1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1" i="4"/>
  <c r="D32" i="4"/>
  <c r="D33" i="4"/>
  <c r="D34" i="4"/>
  <c r="D35" i="4"/>
  <c r="D36" i="4"/>
  <c r="D38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5" i="4"/>
  <c r="D56" i="4"/>
  <c r="D58" i="4"/>
  <c r="D59" i="4"/>
  <c r="D60" i="4"/>
  <c r="D62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7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6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8" i="4"/>
  <c r="D169" i="4"/>
  <c r="D171" i="4"/>
  <c r="D172" i="4"/>
  <c r="D173" i="4"/>
  <c r="D175" i="4"/>
  <c r="D176" i="4"/>
  <c r="D177" i="4"/>
  <c r="D178" i="4"/>
  <c r="D179" i="4"/>
  <c r="D180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E30" i="4"/>
  <c r="D30" i="4" s="1"/>
  <c r="G152" i="3"/>
  <c r="G13" i="3"/>
  <c r="G15" i="3"/>
  <c r="G16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2" i="3"/>
  <c r="G103" i="3"/>
  <c r="G104" i="3"/>
  <c r="G105" i="3"/>
  <c r="G106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9" i="3"/>
  <c r="G151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6" i="3"/>
  <c r="G167" i="3"/>
  <c r="G169" i="3"/>
  <c r="G170" i="3"/>
  <c r="G171" i="3"/>
  <c r="G172" i="3"/>
  <c r="G173" i="3"/>
  <c r="G174" i="3"/>
  <c r="G175" i="3"/>
  <c r="G177" i="3"/>
  <c r="G178" i="3"/>
  <c r="G180" i="3"/>
  <c r="G181" i="3"/>
  <c r="G182" i="3"/>
  <c r="G183" i="3"/>
  <c r="G184" i="3"/>
  <c r="G186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8" i="3"/>
  <c r="G219" i="3"/>
  <c r="G220" i="3"/>
  <c r="G221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7" i="3"/>
  <c r="G238" i="3"/>
  <c r="G239" i="3"/>
  <c r="G240" i="3"/>
  <c r="G241" i="3"/>
  <c r="G242" i="3"/>
  <c r="G243" i="3"/>
  <c r="G244" i="3"/>
  <c r="G245" i="3"/>
  <c r="G246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300" i="3"/>
  <c r="G301" i="3"/>
  <c r="G302" i="3"/>
  <c r="G303" i="3"/>
  <c r="G304" i="3"/>
  <c r="G305" i="3"/>
  <c r="G306" i="3"/>
  <c r="G307" i="3"/>
  <c r="G308" i="3"/>
  <c r="G309" i="3"/>
  <c r="G311" i="3"/>
  <c r="G313" i="3"/>
  <c r="G314" i="3"/>
  <c r="H23" i="3"/>
  <c r="G23" i="3" s="1"/>
  <c r="D18" i="2"/>
  <c r="D19" i="2"/>
  <c r="D22" i="2"/>
  <c r="D34" i="2"/>
  <c r="D37" i="2"/>
  <c r="D77" i="2"/>
  <c r="D105" i="2"/>
  <c r="D107" i="2"/>
  <c r="D120" i="2"/>
  <c r="D121" i="2"/>
  <c r="D122" i="2"/>
  <c r="D144" i="2"/>
  <c r="H277" i="8" l="1"/>
  <c r="G277" i="8" s="1"/>
  <c r="G363" i="8" l="1"/>
  <c r="G343" i="8"/>
  <c r="G273" i="8"/>
  <c r="H150" i="3"/>
  <c r="G150" i="3" s="1"/>
  <c r="G187" i="3" l="1"/>
  <c r="H56" i="3" l="1"/>
  <c r="H51" i="3" l="1"/>
  <c r="G51" i="3" s="1"/>
  <c r="G56" i="3"/>
  <c r="H331" i="8" l="1"/>
  <c r="G331" i="8" s="1"/>
  <c r="H37" i="3" l="1"/>
  <c r="G37" i="3" s="1"/>
  <c r="G259" i="8" l="1"/>
  <c r="H179" i="3"/>
  <c r="G179" i="3" s="1"/>
  <c r="H255" i="8" l="1"/>
  <c r="G255" i="8" s="1"/>
  <c r="H14" i="3"/>
  <c r="G14" i="3" s="1"/>
  <c r="H107" i="3"/>
  <c r="G107" i="3" l="1"/>
  <c r="H254" i="8"/>
  <c r="G254" i="8" s="1"/>
  <c r="H249" i="8" l="1"/>
  <c r="G249" i="8" s="1"/>
  <c r="H12" i="3" l="1"/>
  <c r="G12" i="3" s="1"/>
  <c r="H101" i="3"/>
  <c r="H120" i="3"/>
  <c r="G120" i="3" s="1"/>
  <c r="H165" i="3"/>
  <c r="H176" i="3"/>
  <c r="G176" i="3" s="1"/>
  <c r="H185" i="3"/>
  <c r="G185" i="3" s="1"/>
  <c r="H222" i="3"/>
  <c r="G222" i="3" s="1"/>
  <c r="H236" i="3"/>
  <c r="G236" i="3" s="1"/>
  <c r="H249" i="3"/>
  <c r="H299" i="3"/>
  <c r="G101" i="3" l="1"/>
  <c r="H95" i="3"/>
  <c r="G95" i="3" s="1"/>
  <c r="H278" i="3"/>
  <c r="G278" i="3" s="1"/>
  <c r="G299" i="3"/>
  <c r="H247" i="3"/>
  <c r="G247" i="3" s="1"/>
  <c r="G249" i="3"/>
  <c r="H148" i="3"/>
  <c r="G148" i="3" s="1"/>
  <c r="G165" i="3"/>
  <c r="H168" i="3"/>
  <c r="G168" i="3" s="1"/>
  <c r="H217" i="3"/>
  <c r="G217" i="3" s="1"/>
  <c r="D13" i="4"/>
  <c r="H61" i="8"/>
  <c r="G61" i="8" s="1"/>
  <c r="G228" i="8"/>
  <c r="H314" i="8"/>
  <c r="H287" i="8"/>
  <c r="H299" i="8"/>
  <c r="G299" i="8" s="1"/>
  <c r="H47" i="8"/>
  <c r="H312" i="8" l="1"/>
  <c r="G312" i="8" s="1"/>
  <c r="G314" i="8"/>
  <c r="H43" i="8"/>
  <c r="G43" i="8" s="1"/>
  <c r="G47" i="8"/>
  <c r="G16" i="8"/>
  <c r="E118" i="2"/>
  <c r="D118" i="2" s="1"/>
  <c r="E16" i="2"/>
  <c r="D16" i="2" l="1"/>
  <c r="H306" i="8"/>
  <c r="H361" i="8" l="1"/>
  <c r="H350" i="8"/>
  <c r="G350" i="8" s="1"/>
  <c r="H304" i="8"/>
  <c r="H323" i="8"/>
  <c r="H297" i="8"/>
  <c r="G297" i="8" s="1"/>
  <c r="H285" i="8"/>
  <c r="H269" i="8"/>
  <c r="H258" i="8"/>
  <c r="G258" i="8" s="1"/>
  <c r="H267" i="8" l="1"/>
  <c r="G267" i="8" s="1"/>
  <c r="G269" i="8"/>
  <c r="H357" i="8"/>
  <c r="G357" i="8" s="1"/>
  <c r="G361" i="8"/>
  <c r="H321" i="8"/>
  <c r="G321" i="8" s="1"/>
  <c r="G323" i="8"/>
  <c r="H283" i="8"/>
  <c r="G283" i="8" s="1"/>
  <c r="H14" i="8" l="1"/>
  <c r="G14" i="8" s="1"/>
  <c r="H59" i="8"/>
  <c r="H349" i="8"/>
  <c r="G349" i="8" s="1"/>
  <c r="H327" i="8"/>
  <c r="G327" i="8" s="1"/>
  <c r="H311" i="8"/>
  <c r="G311" i="8" s="1"/>
  <c r="H275" i="8"/>
  <c r="H247" i="8"/>
  <c r="H265" i="8" l="1"/>
  <c r="G265" i="8" s="1"/>
  <c r="G275" i="8"/>
  <c r="H235" i="8"/>
  <c r="G235" i="8" s="1"/>
  <c r="G247" i="8"/>
  <c r="H12" i="8"/>
  <c r="G12" i="8" s="1"/>
  <c r="H226" i="8"/>
  <c r="G226" i="8" s="1"/>
  <c r="H224" i="8" l="1"/>
  <c r="G224" i="8" l="1"/>
  <c r="H11" i="8"/>
  <c r="E74" i="2" l="1"/>
  <c r="E36" i="2"/>
  <c r="D36" i="2" s="1"/>
  <c r="E21" i="2"/>
  <c r="E44" i="4"/>
  <c r="D44" i="4" s="1"/>
  <c r="E61" i="4"/>
  <c r="D61" i="4" s="1"/>
  <c r="E130" i="4"/>
  <c r="D130" i="4" s="1"/>
  <c r="E170" i="4"/>
  <c r="E88" i="4"/>
  <c r="D88" i="4" s="1"/>
  <c r="E54" i="4"/>
  <c r="D54" i="4" s="1"/>
  <c r="H312" i="3"/>
  <c r="G312" i="3" s="1"/>
  <c r="H310" i="3"/>
  <c r="E115" i="2"/>
  <c r="D115" i="2" s="1"/>
  <c r="E141" i="2"/>
  <c r="D141" i="2" s="1"/>
  <c r="E103" i="2"/>
  <c r="D103" i="2" s="1"/>
  <c r="E57" i="4"/>
  <c r="D57" i="4" s="1"/>
  <c r="F59" i="2"/>
  <c r="D21" i="2" l="1"/>
  <c r="E60" i="2"/>
  <c r="D60" i="2" s="1"/>
  <c r="D74" i="2"/>
  <c r="E167" i="4"/>
  <c r="D167" i="4" s="1"/>
  <c r="D170" i="4"/>
  <c r="H11" i="3"/>
  <c r="G11" i="3" s="1"/>
  <c r="G310" i="3"/>
  <c r="E26" i="2"/>
  <c r="E28" i="4"/>
  <c r="D28" i="4" s="1"/>
  <c r="E86" i="4"/>
  <c r="D86" i="4" s="1"/>
  <c r="E94" i="2"/>
  <c r="D94" i="2" s="1"/>
  <c r="E23" i="2" l="1"/>
  <c r="D26" i="2"/>
  <c r="E145" i="4"/>
  <c r="D145" i="4" s="1"/>
  <c r="D23" i="2" l="1"/>
  <c r="E14" i="2"/>
  <c r="D14" i="2" l="1"/>
  <c r="E11" i="2"/>
  <c r="D11" i="2" s="1"/>
</calcChain>
</file>

<file path=xl/sharedStrings.xml><?xml version="1.0" encoding="utf-8"?>
<sst xmlns="http://schemas.openxmlformats.org/spreadsheetml/2006/main" count="2692" uniqueCount="951">
  <si>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</si>
  <si>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</si>
  <si>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</si>
  <si>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</si>
  <si>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</si>
  <si>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</si>
  <si>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</si>
  <si>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</si>
  <si>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</si>
  <si>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</si>
  <si>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</si>
  <si>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</si>
  <si>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</si>
  <si>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</si>
  <si>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</si>
  <si>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</si>
  <si>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</si>
  <si>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</si>
  <si>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</si>
  <si>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</si>
  <si>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</si>
  <si>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</si>
  <si>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</si>
  <si>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</si>
  <si>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</si>
  <si>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</si>
  <si>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</si>
  <si>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</si>
  <si>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</si>
  <si>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</si>
  <si>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</si>
  <si>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</si>
  <si>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</si>
  <si>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</si>
  <si>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</si>
  <si>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</si>
  <si>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6</t>
  </si>
  <si>
    <t>7</t>
  </si>
  <si>
    <t>8</t>
  </si>
  <si>
    <t>1145</t>
  </si>
  <si>
    <t>0</t>
  </si>
  <si>
    <t>1</t>
  </si>
  <si>
    <t>2</t>
  </si>
  <si>
    <t>4712</t>
  </si>
  <si>
    <t>......................................................</t>
  </si>
  <si>
    <t xml:space="preserve">     X</t>
  </si>
  <si>
    <t>8111</t>
  </si>
  <si>
    <t>8121</t>
  </si>
  <si>
    <t>8131</t>
  </si>
  <si>
    <t>1110</t>
  </si>
  <si>
    <t>1120</t>
  </si>
  <si>
    <t>1130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</si>
  <si>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</si>
  <si>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</si>
  <si>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</si>
  <si>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</si>
  <si>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</si>
  <si>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</si>
  <si>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</si>
  <si>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</si>
  <si>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</si>
  <si>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</si>
  <si>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</si>
  <si>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</si>
  <si>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</si>
  <si>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</si>
  <si>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</si>
  <si>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</si>
  <si>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</si>
  <si>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</si>
  <si>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</si>
  <si>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</si>
  <si>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</si>
  <si>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</si>
  <si>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</si>
  <si>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</si>
  <si>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4115</t>
  </si>
  <si>
    <t>4111</t>
  </si>
  <si>
    <t>4112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</si>
  <si>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</si>
  <si>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</si>
  <si>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</si>
  <si>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</si>
  <si>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</si>
  <si>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</si>
  <si>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</si>
  <si>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</si>
  <si>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</si>
  <si>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 xml:space="preserve"> 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</si>
  <si>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</si>
  <si>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</si>
  <si>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</si>
  <si>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</si>
  <si>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</si>
  <si>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</si>
  <si>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</si>
  <si>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</si>
  <si>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</si>
  <si>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</si>
  <si>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</si>
  <si>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</si>
  <si>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</si>
  <si>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</si>
  <si>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</si>
  <si>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</si>
  <si>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</si>
  <si>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</si>
  <si>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</si>
  <si>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</si>
  <si>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</si>
  <si>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</si>
  <si>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</si>
  <si>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</si>
  <si>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</si>
  <si>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</si>
  <si>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</si>
  <si>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</si>
  <si>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</si>
  <si>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</si>
  <si>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</si>
  <si>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</si>
  <si>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</si>
  <si>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</si>
  <si>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</si>
  <si>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</si>
  <si>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</si>
  <si>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</si>
  <si>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</si>
  <si>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</si>
  <si>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</si>
  <si>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</si>
  <si>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</si>
  <si>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</si>
  <si>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</si>
  <si>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</si>
  <si>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</si>
  <si>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</si>
  <si>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</si>
  <si>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</si>
  <si>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</si>
  <si>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</si>
  <si>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</si>
  <si>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</si>
  <si>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</si>
  <si>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</si>
  <si>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</si>
  <si>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</si>
  <si>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</si>
  <si>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</si>
  <si>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</si>
  <si>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</si>
  <si>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</si>
  <si>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</si>
  <si>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</si>
  <si>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</si>
  <si>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</si>
  <si>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</si>
  <si>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</si>
  <si>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</si>
  <si>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</si>
  <si>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</si>
  <si>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</si>
  <si>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</si>
  <si>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</si>
  <si>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</si>
  <si>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</si>
  <si>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</si>
  <si>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</si>
  <si>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</si>
  <si>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</si>
  <si>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</si>
  <si>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</si>
  <si>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</si>
  <si>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1200</t>
  </si>
  <si>
    <t>1300</t>
  </si>
  <si>
    <t>Description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</si>
  <si>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</si>
  <si>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</si>
  <si>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</si>
  <si>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</si>
  <si>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</si>
  <si>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</si>
  <si>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</si>
  <si>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</si>
  <si>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</si>
  <si>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</si>
  <si>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</si>
  <si>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</si>
  <si>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</si>
  <si>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</si>
  <si>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</si>
  <si>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</si>
  <si>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</si>
  <si>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</si>
  <si>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</si>
  <si>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</si>
  <si>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</si>
  <si>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</si>
  <si>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</si>
  <si>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</si>
  <si>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</si>
  <si>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</si>
  <si>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</si>
  <si>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</si>
  <si>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</si>
  <si>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</si>
  <si>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</si>
  <si>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</si>
  <si>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</si>
  <si>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</si>
  <si>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</si>
  <si>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</si>
  <si>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</si>
  <si>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</si>
  <si>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</si>
  <si>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</si>
  <si>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</si>
  <si>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</si>
  <si>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</si>
  <si>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</si>
  <si>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</si>
  <si>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</si>
  <si>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</si>
  <si>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</si>
  <si>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</si>
  <si>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</si>
  <si>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</si>
  <si>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</si>
  <si>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</si>
  <si>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</si>
  <si>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</si>
  <si>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</si>
  <si>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</si>
  <si>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Other fuels</t>
  </si>
  <si>
    <t>Electricity</t>
  </si>
  <si>
    <t>Non-electric energy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</si>
  <si>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</si>
  <si>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</si>
  <si>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</si>
  <si>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</si>
  <si>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</si>
  <si>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</si>
  <si>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</si>
  <si>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</si>
  <si>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</si>
  <si>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</si>
  <si>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</si>
  <si>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</si>
  <si>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</si>
  <si>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</si>
  <si>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</si>
  <si>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</si>
  <si>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</si>
  <si>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</si>
  <si>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</si>
  <si>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</si>
  <si>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1343</t>
  </si>
  <si>
    <t>1372</t>
  </si>
  <si>
    <t>R&amp;D Mining, manufacturing and construction</t>
  </si>
  <si>
    <t>R&amp;D Transport</t>
  </si>
  <si>
    <t>R&amp;D Communications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</si>
  <si>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</si>
  <si>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</si>
  <si>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</si>
  <si>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</si>
  <si>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</si>
  <si>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</si>
  <si>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</si>
  <si>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</si>
  <si>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</si>
  <si>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</si>
  <si>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</si>
  <si>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</si>
  <si>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</si>
  <si>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</si>
  <si>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</si>
  <si>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</si>
  <si>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</si>
  <si>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</si>
  <si>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</si>
  <si>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</si>
  <si>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</si>
  <si>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</si>
  <si>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</si>
  <si>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</si>
  <si>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</si>
  <si>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</si>
  <si>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1340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</si>
  <si>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</si>
  <si>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</si>
  <si>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</si>
  <si>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</si>
  <si>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</si>
  <si>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</si>
  <si>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</si>
  <si>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</si>
  <si>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</si>
  <si>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</si>
  <si>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</si>
  <si>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</si>
  <si>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</si>
  <si>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</si>
  <si>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</si>
  <si>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</si>
  <si>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</si>
  <si>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</si>
  <si>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</si>
  <si>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</si>
  <si>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</si>
  <si>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</si>
  <si>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</si>
  <si>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</si>
  <si>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</si>
  <si>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</si>
  <si>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</si>
  <si>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</si>
  <si>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</si>
  <si>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</si>
  <si>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</si>
  <si>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</si>
  <si>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</si>
  <si>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</si>
  <si>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</si>
  <si>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</si>
  <si>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</si>
  <si>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</si>
  <si>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</si>
  <si>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</si>
  <si>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</si>
  <si>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</si>
  <si>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</si>
  <si>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</si>
  <si>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</si>
  <si>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</si>
  <si>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</si>
  <si>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</si>
  <si>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</si>
  <si>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</si>
  <si>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</si>
  <si>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</si>
  <si>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</si>
  <si>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</si>
  <si>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</si>
  <si>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</si>
  <si>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</si>
  <si>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</si>
  <si>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</si>
  <si>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</si>
  <si>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</si>
  <si>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</si>
  <si>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</si>
  <si>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</si>
  <si>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</si>
  <si>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</si>
  <si>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</si>
  <si>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</si>
  <si>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</si>
  <si>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</si>
  <si>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</si>
  <si>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</si>
  <si>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</si>
  <si>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</si>
  <si>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</si>
  <si>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</si>
  <si>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</si>
  <si>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</si>
  <si>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</si>
  <si>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</si>
  <si>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</si>
  <si>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</si>
  <si>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</si>
  <si>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</si>
  <si>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</si>
  <si>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</si>
  <si>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</si>
  <si>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</si>
  <si>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</si>
  <si>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</si>
  <si>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</si>
  <si>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</si>
  <si>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</si>
  <si>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</si>
  <si>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</si>
  <si>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</si>
  <si>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</si>
  <si>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</si>
  <si>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</si>
  <si>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</si>
  <si>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</si>
  <si>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</si>
  <si>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</si>
  <si>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</si>
  <si>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</si>
  <si>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</si>
  <si>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</si>
  <si>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</si>
  <si>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</si>
  <si>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</si>
  <si>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</si>
  <si>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</si>
  <si>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</si>
  <si>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</si>
  <si>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</si>
  <si>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</si>
  <si>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</si>
  <si>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</si>
  <si>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</si>
  <si>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</si>
  <si>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4729</t>
  </si>
  <si>
    <t>.</t>
  </si>
  <si>
    <t>Ընդանուր բնույթի այլ ծառայություններ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</si>
  <si>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</si>
  <si>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</si>
  <si>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</si>
  <si>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</si>
  <si>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</si>
  <si>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</si>
  <si>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</si>
  <si>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</si>
  <si>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</si>
  <si>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-Այլ կապիտալ դրամաշնորհներ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</si>
  <si>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</si>
  <si>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</si>
  <si>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</si>
  <si>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</si>
  <si>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</si>
  <si>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</si>
  <si>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</si>
  <si>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>Տ Ա Ր Ե Կ Ա Ն  Բ Յ Ո Ւ Ջ Ե</t>
  </si>
  <si>
    <t>ՀԱՄԱՅՆՔԻ ՂԵԿԱՎԱՐ՝_____________________Դ.ՂՈՒԼՈՒՆՑ</t>
  </si>
  <si>
    <t>Կ.Տ.</t>
  </si>
  <si>
    <t>ՏԵՂ</t>
  </si>
  <si>
    <t xml:space="preserve">2024 ԹՎԱԿԱՆԻ </t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</si>
  <si>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</si>
  <si>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</si>
  <si>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 xml:space="preserve"> -Այլ կապիտալ դրամաշնորհներ       </t>
  </si>
  <si>
    <t>ՀԱՍՏԱՏՎԱԾ Է ՝ Տեղ համայնքի ավագանու 2023 թվականի փետրվարի 08-ի  N   03 -Ն որոշմամբ</t>
  </si>
  <si>
    <t>Ընդամենը բյուջե</t>
  </si>
  <si>
    <t>Հոդվածի NN</t>
  </si>
  <si>
    <t>Տողի NN</t>
  </si>
  <si>
    <t>(տող 1110 + տող 1120 + տող 1130 + տող 1150 + տող 1160)</t>
  </si>
  <si>
    <t>(տող 1132 + տող 1135 + տող 1136 + տող 1137 + տող 1138 + տող 1139 + տող 1140 + տող 1141 + տող 1142 + տող 1143 + տող 1144+տող 1145)</t>
  </si>
  <si>
    <t>(տող 1152 + տող 1153 )</t>
  </si>
  <si>
    <t>(տող 1161 + տող 1165 )</t>
  </si>
  <si>
    <t>(տող 1162 + տող 1163 + տող 1164)</t>
  </si>
  <si>
    <t>(տող 1210 + տող 1220 + տող 1230 + տող 1240 + տող 1250 + տող 1260)</t>
  </si>
  <si>
    <t>(տող 1251 + տող 1254 + տող 1257 + տող 1258)</t>
  </si>
  <si>
    <t>(տող 1261 + տող 1262)</t>
  </si>
  <si>
    <t>(տող 1310 + տող 1320 + տող 1330 + տող 1340 + տող 1350 + տող 1360 + տող 1370 + տող 1380+ տող 1390)</t>
  </si>
  <si>
    <t>(տող 1331 + տող 1332 + տող 1333 + 1334)</t>
  </si>
  <si>
    <t>(տող 1341 + տող 1342+ տող 1343)</t>
  </si>
  <si>
    <t>(տող 1351 + տող 1352)</t>
  </si>
  <si>
    <t>(տող 1361 + տող 1362)</t>
  </si>
  <si>
    <t>(տող 1371 + տող 1372)</t>
  </si>
  <si>
    <t>(տող 1381 + տող 1382)</t>
  </si>
  <si>
    <t>(տող 1391 + տող 1392 + տող 1393)</t>
  </si>
  <si>
    <t>2. ՊԱՇՏՈՆԱԿԱՆ ԴՐԱՄԱՇՆՈՐՀՆԵՐ</t>
  </si>
  <si>
    <t>(հազար դրամով)</t>
  </si>
  <si>
    <t>Եկամտատեսակները</t>
  </si>
  <si>
    <t>վարչական մաս</t>
  </si>
  <si>
    <t>ա) Եկամտահարկ</t>
  </si>
  <si>
    <t>3.1 Տոկոսներ</t>
  </si>
  <si>
    <t>3.2 Շահաբաժիններ</t>
  </si>
  <si>
    <t>Տեղական վճարներ</t>
  </si>
  <si>
    <t>3.8 Կապիտալ ոչ պաշտոնական դրամաշնորհներ</t>
  </si>
  <si>
    <t>որից`</t>
  </si>
  <si>
    <t>3.7 Ընթացիկ ոչ պաշտոնական դրամաշնորհներ</t>
  </si>
  <si>
    <t>ԸՆԴԱՄԵՆԸ  ԵԿԱՄՈՒՏՆԵՐ                          (տող 1100 + տող 1200+տող 1300)</t>
  </si>
  <si>
    <t>3. ԱՅԼ ԵԿԱՄՈՒՏՆԵՐ</t>
  </si>
  <si>
    <t>այդ թվում`</t>
  </si>
  <si>
    <t xml:space="preserve">այդ թվում՝ </t>
  </si>
  <si>
    <t xml:space="preserve">այդ թվում`  </t>
  </si>
  <si>
    <t>աա) Հիմնական շինությունների համար</t>
  </si>
  <si>
    <t>աբ) Ոչ հիմնական շինությունների համար</t>
  </si>
  <si>
    <t xml:space="preserve"> 1.5 Այլ հարկային եկամուտներ</t>
  </si>
  <si>
    <t>բ) Շահութահարկ</t>
  </si>
  <si>
    <t>3.5 Վարչական գանձումներ</t>
  </si>
  <si>
    <t>3.9 Այլ եկամուտներ</t>
  </si>
  <si>
    <t>ՀԱՄԱՅՆՔԻ ԲՅՈՒՋԵԻ ԵԿԱՄՈՒՏՆԵՐԸ</t>
  </si>
  <si>
    <t>1. ՀԱՐԿԵՐ ԵՎ ՏՈՒՐՔԵՐ</t>
  </si>
  <si>
    <t>1.1 Գույքային հարկեր անշարժ գույքից                                    (տող 1111+ տող 1112)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</si>
  <si>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</si>
  <si>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</si>
  <si>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</si>
  <si>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</si>
  <si>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Տեղական տուրքեր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</si>
  <si>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</si>
  <si>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</si>
  <si>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</si>
  <si>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</si>
  <si>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</si>
  <si>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</si>
  <si>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</si>
  <si>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</si>
  <si>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</si>
  <si>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2.1  Ընթացիկ արտաքին պաշտոնական դրամաշնորհներ` ստացված այլ պետություններից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</si>
  <si>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</si>
  <si>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</si>
  <si>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</si>
  <si>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</t>
  </si>
  <si>
    <t>բ) Պետական բյուջեից համայնքի վարչական բյուջեին տրամադրվող այլ դոտացիաներ                                            (տող 1255+ տող 1256)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</si>
  <si>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</si>
  <si>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</si>
  <si>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</t>
  </si>
  <si>
    <t>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</si>
  <si>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</si>
  <si>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</si>
  <si>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</si>
  <si>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</si>
  <si>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</si>
  <si>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</si>
  <si>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</si>
  <si>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</si>
  <si>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3.6 Մուտքեր տույժերից, տուգանքներից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</si>
  <si>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</si>
  <si>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</si>
  <si>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 xml:space="preserve">Համայնքի գույքին պատճառած վնասների փոխհատուցումից մուտքեր </t>
  </si>
  <si>
    <t>Օրենքով պետական բյուջե ամրագրվող հարկերից և այլ պարտադիր վճարներից  մասհանումներ համայնքների բյուջեներ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</si>
  <si>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</si>
  <si>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Օրենքով և իրավական այլ ակտերով սահմանված` համայնքի բյուջե մուտքագրման ենթակա այլ եկամուտներ</t>
  </si>
  <si>
    <t>1.3 Ապրանքների օգտագործման կամ գործունեության իրականացման թույլտվության վճարներ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</si>
  <si>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</si>
  <si>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</si>
  <si>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</si>
  <si>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</si>
  <si>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</si>
  <si>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 xml:space="preserve">ժ) Համայնքի արխիվից փաստաթղթերի պատճեներ և կրկնօրինակներ տրամադրելու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</si>
  <si>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</si>
  <si>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</si>
  <si>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</si>
  <si>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</si>
  <si>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Համայնքի վարչական տարածքում ինքնակամ կառուցված շենքերի, շինությունների օրինականացման համար վճարներ </t>
  </si>
  <si>
    <t>ֆոնդային մաս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</si>
  <si>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</si>
  <si>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</si>
  <si>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</si>
  <si>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</si>
  <si>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</si>
  <si>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>դ) Այլ համայնքների բյուջեներից ընթացիկ ծախսերի ֆինանսավորման նպատակով ստացվող պաշտոնական դրամաշնորհներ</t>
  </si>
  <si>
    <t xml:space="preserve">Երևան քաղաքի համաքաղաքային նշանակության ծախսերի ֆինանսավորման նպատակով ձևավորված միջոցներից 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</si>
  <si>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</si>
  <si>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</si>
  <si>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</si>
  <si>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</si>
  <si>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</si>
  <si>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</si>
  <si>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</si>
  <si>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</si>
  <si>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Բա-ժին</t>
  </si>
  <si>
    <t xml:space="preserve">  Ընդամենը բյուջե</t>
  </si>
  <si>
    <t>Կապ</t>
  </si>
  <si>
    <t xml:space="preserve">Կապ </t>
  </si>
  <si>
    <t>Դաս</t>
  </si>
  <si>
    <t xml:space="preserve">  Տողի NN</t>
  </si>
  <si>
    <t>ԸՆԴԱՄԵՆԸ ԾԱԽՍԵՐ (տող2100+տող2200+տող2300+տող2400+տող2500+տող2600+ տող2700+տող2800+տող2900+տող3000+տող3100)</t>
  </si>
  <si>
    <t>(հազար դրամներով)</t>
  </si>
  <si>
    <t xml:space="preserve">Դատարաններ </t>
  </si>
  <si>
    <t>Կալանավայրեր</t>
  </si>
  <si>
    <t xml:space="preserve">Կալանավայրեր </t>
  </si>
  <si>
    <t xml:space="preserve">Էլեկտրաէներգիա </t>
  </si>
  <si>
    <t>Ոչ էլեկտրական էներգիա</t>
  </si>
  <si>
    <t>Տրանսպորտ</t>
  </si>
  <si>
    <t xml:space="preserve">ճանապարհային տրանսպորտ </t>
  </si>
  <si>
    <t xml:space="preserve">Ջրային տրանսպորտ </t>
  </si>
  <si>
    <t xml:space="preserve">Խողովակաշարային և այլ տրանսպորտ </t>
  </si>
  <si>
    <t>Այլ բնագավառներ</t>
  </si>
  <si>
    <t>Գրադարաններ</t>
  </si>
  <si>
    <t>Արվեստ</t>
  </si>
  <si>
    <t>Երիտասարդական ծրագրեր</t>
  </si>
  <si>
    <t xml:space="preserve">Զարգացման բազմանպատակ ծրագրեր 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</si>
  <si>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</si>
  <si>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</si>
  <si>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ՀԱՍԱՐԱԿԱԿԱՆ ԿԱՐԳ, ԱՆՎՏԱՆԳՈՒԹՅՈՒՆ և ԴԱՏԱԿԱՆ ԳՈՐԾՈՒՆԵՈՒԹՅՈՒՆ (տող2310+տող2320+տող2330+տող2340+տող2350+տող2360+տող2370)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</si>
  <si>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</si>
  <si>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</si>
  <si>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</si>
  <si>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ԱՌՈՂՋԱՊԱՀՈՒԹՅՈՒՆ (տող2710+տող2720+տող2730+տող2740+տող2750+տող2760)</t>
  </si>
  <si>
    <t>ՀԱՆԳԻՍՏ, ՄՇԱԿՈՒՅԹ ԵՎ ԿՐՈՆ (տող2810+տող2820+տող2830+տող2840+տող2850+տող2860)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</si>
  <si>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</si>
  <si>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</si>
  <si>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Խումբ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</si>
  <si>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</si>
  <si>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</si>
  <si>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</si>
  <si>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</si>
  <si>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</si>
  <si>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</si>
  <si>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</si>
  <si>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</si>
  <si>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</si>
  <si>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 - դրամաշնորհներ ՀՀ պետական բյուջեին  </t>
  </si>
  <si>
    <t>Ռազմական պաշտպանություն</t>
  </si>
  <si>
    <t xml:space="preserve">Ռազմական պաշտպանություն 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</si>
  <si>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</si>
  <si>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</si>
  <si>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</si>
  <si>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</si>
  <si>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</si>
  <si>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Դատական գործունեություն և իրավական պաշտպանություն</t>
  </si>
  <si>
    <t>Իրավական պաշտպանություն</t>
  </si>
  <si>
    <t>Դատախազություն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</si>
  <si>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</si>
  <si>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</si>
  <si>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 xml:space="preserve">Ընդհանուր բնույթի տնտեսական և առևտրային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</si>
  <si>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</si>
  <si>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</si>
  <si>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</si>
  <si>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</si>
  <si>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</si>
  <si>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Լեռնաարդյունահանում, արդյունաբերություն և շինարարություն</t>
  </si>
  <si>
    <t xml:space="preserve">Արդյունաբերություն </t>
  </si>
  <si>
    <t xml:space="preserve">Շինարարություն </t>
  </si>
  <si>
    <t xml:space="preserve">Երկաթուղային տրանսպորտ </t>
  </si>
  <si>
    <t xml:space="preserve">Զբոսաշրջություն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</si>
  <si>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</si>
  <si>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</si>
  <si>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</si>
  <si>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</si>
  <si>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Կենսաբազմազանության և բնության  պաշտպանություն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</si>
  <si>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</si>
  <si>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</si>
  <si>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</si>
  <si>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Ջրամատակարարում</t>
  </si>
  <si>
    <t xml:space="preserve">Ջրամատակարարում </t>
  </si>
  <si>
    <t>Բնակարանային շինարարության և կոմունալ ծառայություններ (այլ դասերին չպատկանող)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</si>
  <si>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</si>
  <si>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</si>
  <si>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</si>
  <si>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</si>
  <si>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</si>
  <si>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</si>
  <si>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</si>
  <si>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</si>
  <si>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</si>
  <si>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</si>
  <si>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</si>
  <si>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</si>
  <si>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</si>
  <si>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</si>
  <si>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</si>
  <si>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</si>
  <si>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</si>
  <si>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</si>
  <si>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</si>
  <si>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</si>
  <si>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Կրոնական և հասարակական այլ ծառայություններ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</si>
  <si>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</si>
  <si>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</si>
  <si>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</si>
  <si>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</si>
  <si>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</si>
  <si>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</si>
  <si>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</si>
  <si>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</si>
  <si>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</si>
  <si>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</si>
  <si>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</si>
  <si>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</si>
  <si>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</si>
  <si>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</si>
  <si>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</si>
  <si>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</si>
  <si>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</si>
  <si>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</si>
  <si>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</si>
  <si>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</si>
  <si>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</si>
  <si>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</si>
  <si>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</si>
  <si>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</si>
  <si>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>Սոցիալական պաշտպանություն (այլ դասերին չպատկանող)</t>
  </si>
  <si>
    <t>Փրկարար ծառայություն</t>
  </si>
  <si>
    <t xml:space="preserve">Փրկարար ծառայություն </t>
  </si>
  <si>
    <t>Փողոցների լուսավորում</t>
  </si>
  <si>
    <t xml:space="preserve">Փողոցների լուսավորում </t>
  </si>
  <si>
    <t xml:space="preserve"> ՀԱՄԱՅՆՔԻ  ԲՅՈՒՋԵԻ ԾԱԽՍԵՐԸ` ԸՍՏ ԲՅՈՒՋԵՏԱՅԻՆ ԾԱԽՍԵՐԻ  ԳՈՐԾԱՌԱԿԱՆ ԴԱՍԱԿԱՐԳՄԱՆ</t>
  </si>
  <si>
    <t xml:space="preserve">Արտաքին հարաբերություններ </t>
  </si>
  <si>
    <t>Արտաքին տնտեսական աջակցություն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</si>
  <si>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</si>
  <si>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</si>
  <si>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</si>
  <si>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</si>
  <si>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 xml:space="preserve">Պետական պարտքի գծով գործառնություններ </t>
  </si>
  <si>
    <t xml:space="preserve"> - դրամաշնորհներ ՀՀ այլ համայնքերի բյուջեներին  </t>
  </si>
  <si>
    <t>Քաղաքացիական պաշտպանություն</t>
  </si>
  <si>
    <t xml:space="preserve">Քաղաքացիական պաշտպանություն </t>
  </si>
  <si>
    <t>Հետազոտական և նախագծային աշխատանքներ պաշտպանության ոլորտում</t>
  </si>
  <si>
    <t xml:space="preserve">Հետազոտական ու նախագծային աշխատանքներ հասարակական կարգի և անվտանգության ոլորտում </t>
  </si>
  <si>
    <t>Ընդհանուր բնույթի տնտեսական, առևտրային և աշխատանքի գծով հարաբերություններ</t>
  </si>
  <si>
    <t xml:space="preserve">Աշխատանքի հետ կապված ընդհանուր բնույթի հարաբերություններ 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</si>
  <si>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</si>
  <si>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</si>
  <si>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</si>
  <si>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</si>
  <si>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</si>
  <si>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>Հանքային ռեսուրսների արդյունահանում, բացառությամբ բնական վառելիքի</t>
  </si>
  <si>
    <t xml:space="preserve">Մեծածախ և մանրածախ առևտուր, ապրանքների պահպանում և պահեստավորում 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</si>
  <si>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</si>
  <si>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</si>
  <si>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</si>
  <si>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</si>
  <si>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</si>
  <si>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</si>
  <si>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</si>
  <si>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</si>
  <si>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</si>
  <si>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</si>
  <si>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Համայնքային զարգացում</t>
  </si>
  <si>
    <t xml:space="preserve">Բնակարանային շինարարության և կոմունալ ծառայությունների գծով հետազոտական և նախագծային աշխատանքներ 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</si>
  <si>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</si>
  <si>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</si>
  <si>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</si>
  <si>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</si>
  <si>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Հիվանդի խնամքի և առողջության վերականգնման տնային ծառայություններ</t>
  </si>
  <si>
    <t xml:space="preserve">Առողջապահության գծով հետազոտական և նախագծային աշխատանքներ </t>
  </si>
  <si>
    <t>Հուշարձանների և մշակույթային արժեքների վերականգնում և պահպանում</t>
  </si>
  <si>
    <t>Տեղեկատվության ձեռքբերում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</si>
  <si>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</si>
  <si>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</si>
  <si>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Կրթության ոլորտում հետազոտական և նախագծային աշխատանքներ</t>
  </si>
  <si>
    <t xml:space="preserve">Հարազատին կորցրած անձինք </t>
  </si>
  <si>
    <t>Ընտանիքի անդամներ և զավակներ</t>
  </si>
  <si>
    <t xml:space="preserve">Սոցիալական պաշտպանության ոլորտում հետազոտական և նախագծային աշխատանքներ </t>
  </si>
  <si>
    <t xml:space="preserve">Օրենսդիր և գործադիր մարմիններ,պետական կառավարում </t>
  </si>
  <si>
    <t xml:space="preserve">Օդային տրանսպորտ </t>
  </si>
  <si>
    <t>Արտաքին տնտեսական օգնություն</t>
  </si>
  <si>
    <t xml:space="preserve">Միջազգային կազմակերպությունների միջոցով տրամադրվող տնտեսական օգնություն </t>
  </si>
  <si>
    <t>Արտաքին ռազմական օգնություն</t>
  </si>
  <si>
    <t xml:space="preserve">Արտաքին ռազմական օգնություն </t>
  </si>
  <si>
    <t>Հյուրանոցներ և հասարակական սննդի օբյեկտներ</t>
  </si>
  <si>
    <t xml:space="preserve">Կրթությանը տրամադրվող օժանդակ ծառայություններ </t>
  </si>
  <si>
    <t>Սոցիալական պաշտպանությանը տրամադրվող օժադակ ծառայություններ (այլ դասերին չպատկանող)</t>
  </si>
  <si>
    <t xml:space="preserve">Ֆինանսական և հարկաբյուջետային հարաբերություններ </t>
  </si>
  <si>
    <t>ՀԻՄՆԱԿԱՆ ԲԱԺԻՆՆԵՐԻՆ ՉԴԱՍՎՈՂ ՊԱՀՈՒՍՏԱՅԻՆ ՖՈՆԴԵՐ (տող3110)</t>
  </si>
  <si>
    <t>ֆոնդային բյուջե</t>
  </si>
  <si>
    <t>Օրենսդիր և գործադիր մարմիններ, պետական կառավարում, ֊ֆինանսական և հարկաբյուջետային հարաբերություններ, արտաքին հարաբերություններ</t>
  </si>
  <si>
    <t>Կառավարության տարբեր մակարդակների միջև իրականացվող ընդհանուր բնույթի տրանսֆերտներ</t>
  </si>
  <si>
    <t>այդ թվում` Երևանի համաքաղաքային ծախսերի ֆինանսավորման համար</t>
  </si>
  <si>
    <t>Կինեմատոգրաֆիա</t>
  </si>
  <si>
    <t xml:space="preserve">ՀՀ կառավարության և համայնքների պահուստային ֆոնդ </t>
  </si>
  <si>
    <t>ՀՀ համայնքների պահուստային ֆոնդ</t>
  </si>
  <si>
    <t xml:space="preserve"> - այլ</t>
  </si>
  <si>
    <t xml:space="preserve">Ընդամենը </t>
  </si>
  <si>
    <t xml:space="preserve"> -Հող</t>
  </si>
  <si>
    <t xml:space="preserve"> Տողի NN  </t>
  </si>
  <si>
    <t xml:space="preserve">             ԸՆԴԱՄԵՆԸ    ԾԱԽՍԵՐ               (տող4050+տող5000+տող 6000)</t>
  </si>
  <si>
    <t>ԴՐԱՄՈՎ ՎՃԱՐՎՈՂ ԱՇԽԱՏԱՎԱՐՁԵՐ ԵՎ ՀԱՎԵԼԱՎՃԱՐՆԵՐ (տող4111+տող4112+ տող4114)</t>
  </si>
  <si>
    <t>ԲՆԵՂԵՆ ԱՇԽԱՏԱՎԱՐՁԵՐ ԵՎ ՀԱՎԵԼԱՎՃԱՐՆԵՐ (տող4121)</t>
  </si>
  <si>
    <t xml:space="preserve"> 1.3 ՏՈԿՈՍԱՎՃԱՐՆԵՐ (տող4310+տող 4320+տող4330)</t>
  </si>
  <si>
    <t>1.5 ԴՐԱՄԱՇՆՈՐՀՆԵՐ (տող4510+տող4520+տող4530+տող4540)</t>
  </si>
  <si>
    <t>ԿԱՊԻՏԱԼ ԴՐԱՄԱՇՆՈՐՀՆԵՐ ՊԵՏԱԿԱՆ ՀԱՏՎԱԾԻ ԱՅԼ ՄԱԿԱՐԴԱԿՆԵՐԻՆ (տող4541+տող4542+տող4543)</t>
  </si>
  <si>
    <t xml:space="preserve"> ԿԵՆՍԱԹՈՇԱԿՆԵՐ (տող4641) </t>
  </si>
  <si>
    <t>1.7 ԱՅԼ ԾԱԽՍԵՐ (տող4710+տող4720+տող4730+տող4740+տող4750+տող4760+տող4770)</t>
  </si>
  <si>
    <t xml:space="preserve"> ԱՅԼ ԾԱԽՍԵՐ (տող4761)</t>
  </si>
  <si>
    <t>1.2 ՊԱՇԱՐՆԵՐ (տող5211+տող5221+տող5231+տող5241)</t>
  </si>
  <si>
    <t>1.4 ՉԱՐՏԱԴՐՎԱԾ ԱԿՏԻՎՆԵՐ                              (տող 5411+տող 5421+տող 5431+տող5441)</t>
  </si>
  <si>
    <t xml:space="preserve"> -Աշխատողների աշխատավարձեր և հավելավճարներ</t>
  </si>
  <si>
    <t xml:space="preserve"> -Բնեղեն աշխատավարձեր և հավելավճարներ</t>
  </si>
  <si>
    <t xml:space="preserve"> -Ապահովագրական ծախսեր</t>
  </si>
  <si>
    <t xml:space="preserve"> -Արտագերատեսչական ծախսեր</t>
  </si>
  <si>
    <t xml:space="preserve"> -Այլ տրանսպորտային ծախսեր</t>
  </si>
  <si>
    <t xml:space="preserve"> -Այլ կապիտալ դրամաշնորհներ                                               (տող 4544+տող 4547 +տող 4548)</t>
  </si>
  <si>
    <t xml:space="preserve"> -Կենսաթոշակներ</t>
  </si>
  <si>
    <t xml:space="preserve"> -Այլ հարկեր</t>
  </si>
  <si>
    <t xml:space="preserve"> -Պարտադիր վճարներ</t>
  </si>
  <si>
    <t xml:space="preserve"> -Այլ ծախսեր</t>
  </si>
  <si>
    <t xml:space="preserve"> - Նախագծահետազոտական ծախսեր</t>
  </si>
  <si>
    <t xml:space="preserve"> -Սպառման նպատակով պահվող պաշարներ</t>
  </si>
  <si>
    <t xml:space="preserve">Ա.   ԸՆԹԱՑԻԿ  ԾԱԽՍԵՐ՝                (տող4100+տող4200+տող4300+տող4400+տող4500+ տող4600+տող4700)                                                                                                                       </t>
  </si>
  <si>
    <t>ԸՆԹԱՑԻԿ ԴՐԱՄԱՇՆՈՐՀՆԵՐ ՊԵՏԱԿԱՆ ՀԱՏՎԱԾԻ ԱՅԼ ՄԱԿԱՐԴԱԿՆԵՐԻՆ (տող4531+տող4532+տող4533)</t>
  </si>
  <si>
    <t>1.6 ՍՈՑԻԱԼԱԿԱՆ ՆՊԱՍՏՆԵՐ ԵՎ ԿԵՆՍԱԹՈՇԱԿՆԵՐ (տող4610+տող4630+տող4640)</t>
  </si>
  <si>
    <t>1.1. ՀԻՄՆԱԿԱՆ ՄԻՋՈՑՆԵՐ                                 (տող5110+տող5120+տող5130)</t>
  </si>
  <si>
    <t xml:space="preserve"> ԱՅԼ ՀԻՄՆԱԿԱՆ ՄԻՋՈՑՆԵՐ                                                             (տող 5131+տող 5132+տող 5133+ տող5134)</t>
  </si>
  <si>
    <t xml:space="preserve"> - Այլ ընթացիկ դրամաշնորհներ                                                           (տող 4534+տող 4537 +տող 4538)</t>
  </si>
  <si>
    <t xml:space="preserve">որից` </t>
  </si>
  <si>
    <t xml:space="preserve"> -Աճեցվող ակտիվներ</t>
  </si>
  <si>
    <t>ՇԱՐՈՒՆԱԿԱԿԱՆ ԾԱԽՍԵՐ (տող4211+տող4212+տող4213+տող4214+տող4215+տող4216+տող4217)</t>
  </si>
  <si>
    <t xml:space="preserve"> ԳՈՐԾՈՒՂՈՒՄՆԵՐԻ ԵՎ ՇՐՋԱԳԱՅՈՒԹՅՈՒՆՆԵՐԻ ԾԱԽՍԵՐ (տող4221+տող4222+տող4223)</t>
  </si>
  <si>
    <t xml:space="preserve"> ՆՅՈՒԹԵՐ (տող4261+տող4262+տող4263+տող4264+տող4265+տող4266+տող4267+տող4268)</t>
  </si>
  <si>
    <t>1.4 ՍՈՒԲՍԻԴԻԱՆԵՐ  (տող4410+տող4420)</t>
  </si>
  <si>
    <t>ԴՐԱՄԱՇՆՈՐՀՆԵՐ ՄԻՋԱԶԳԱՅԻՆ ԿԱԶՄԱԿԵՐՊՈՒԹՅՈՒՆՆԵՐԻՆ (տող4521+տող4522)</t>
  </si>
  <si>
    <t>ՍՈՑԻԱԼԱԿԱՆ ԱՊԱՀՈՎՈՒԹՅԱՆ ՆՊԱՍՏՆԵՐ</t>
  </si>
  <si>
    <t xml:space="preserve">ՆՎԻՐԱՏՎՈՒԹՅՈՒՆՆԵՐ ՈՉ ԿԱՌԱՎԱՐԱԿԱՆ (ՀԱՍԱՐԱԿԱԿԱՆ) ԿԱԶՄԱԿԵՐՊՈՒԹՅՈՒՆՆԵՐԻՆ (տող4711+տող4712) </t>
  </si>
  <si>
    <t>ՊԱՀՈՒՍՏԱՅԻՆ ՄԻՋՈՑՆԵՐ (տող4771)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</si>
  <si>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</si>
  <si>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</si>
  <si>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</si>
  <si>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</si>
  <si>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</si>
  <si>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</si>
  <si>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</si>
  <si>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</si>
  <si>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</si>
  <si>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</si>
  <si>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-Արտասահմանյան գործուղումների գծով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</si>
  <si>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</si>
  <si>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</si>
  <si>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</si>
  <si>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</si>
  <si>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</si>
  <si>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</si>
  <si>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</si>
  <si>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</si>
  <si>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</si>
  <si>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</si>
  <si>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-Գրասենյակային նյութեր և հագուստ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</si>
  <si>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</si>
  <si>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</si>
  <si>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</si>
  <si>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</si>
  <si>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</si>
  <si>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</si>
  <si>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-Տույժեր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</si>
  <si>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</si>
  <si>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</si>
  <si>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ՀՀ պետական բյուջեին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</si>
  <si>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</si>
  <si>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</si>
  <si>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</si>
  <si>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</si>
  <si>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</si>
  <si>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</si>
  <si>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</si>
  <si>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</si>
  <si>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-Պետական հատվածի տարբեր մակարդակների կողմից միմյանց նկատմամբ կիրառվող տույժեր</t>
  </si>
  <si>
    <t xml:space="preserve"> -Պահուստային միջոցներ</t>
  </si>
  <si>
    <t xml:space="preserve"> - Ոչ նյութական հիմնական միջոցներ</t>
  </si>
  <si>
    <t xml:space="preserve"> - Նյութեր և պարագաներ</t>
  </si>
  <si>
    <t xml:space="preserve"> -Այլ բնական ծագում ունեցող ակտիվներ</t>
  </si>
  <si>
    <t xml:space="preserve"> -Ոչ նյութական չարտադրված ակտիվներ</t>
  </si>
  <si>
    <t>ՓԱՍՏԱՑԻ ՍՈՑԻԱԼԱԿԱՆ ԱՊԱՀՈՎՈՒԹՅԱՆ ՎՃԱՐՆԵՐ (տող4131)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</si>
  <si>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</si>
  <si>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</si>
  <si>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ՀԱՄԱՅՆՔԻ  ԲՅՈՒՋԵԻ  ԾԱԽՍԵՐԸ`  ԸՍՏ  ԲՅՈՒՋԵՏԱՅԻՆ ԾԱԽՍԵՐԻ ՏՆՏԵՍԱԳԻՏԱԿԱՆ ԴԱՍԱԿԱՐԳՄԱՆ</t>
  </si>
  <si>
    <t xml:space="preserve">1.1 ԱՇԽԱՏԱՆՔԻ ՎԱՐՁԱՏՐՈՒԹՅՈՒՆ (տող4110+տող4120+տող4130)                                                                     </t>
  </si>
  <si>
    <t>1.2 ԾԱՌԱՅՈՒԹՅՈՒՆՆԵՐԻ ԵՎ ԱՊՐԱՆՔՆԵՐԻ ՁԵՌՔ ԲԵՐՈՒՄ (տող4210+տող4220+տող4230+տող4240+տող4250+տող4260)</t>
  </si>
  <si>
    <t>ՊԱՅՄԱՆԱԳՐԱՅԻՆ ԱՅԼ ԾԱՌԱՅՈՒԹՅՈՒՆՆԵՐԻ ՁԵՌՔ ԲԵՐՈՒՄ (տող4231+տող4232+տող4233+տող4234+տող4235+տող4236+տող4237+տող4238)</t>
  </si>
  <si>
    <t xml:space="preserve"> ԱՅԼ ՄԱՍՆԱԳԻՏԱԿԱՆ ԾԱՌԱՅՈՒԹՅՈՒՆՆԵՐԻ ՁԵՌՔ ԲԵՐՈՒՄ  (տող 4241)</t>
  </si>
  <si>
    <t>ՆԵՐՔԻՆ ՏՈԿՈՍԱՎՃԱՐՆԵՐ (տող4311+տող4312)</t>
  </si>
  <si>
    <t>ԱՐՏԱՔԻՆ ՏՈԿՈՍԱՎՃԱՐՆԵՐ (տող4321+տող4322)</t>
  </si>
  <si>
    <t>ՍՈՒԲՍԻԴԻԱՆԵՐ ՊԵՏԱԿԱՆ (ՀԱՄԱՅՆՔԱՅԻՆ) ԿԱԶՄԱԿԵՐՊՈՒԹՅՈՒՆՆԵՐԻՆ (տող4411+տող4412)</t>
  </si>
  <si>
    <t>ՍՈՒԲՍԻԴԻԱՆԵՐ ՈՉ ՊԵՏԱԿԱՆ (ՈՉ ՀԱՄԱՅՆՔԱՅԻՆ) ԿԱԶՄԱԿԵՐՊՈՒԹՅՈՒՆՆԵՐԻՆ (տող4421+տող4422)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</si>
  <si>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</si>
  <si>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ԴԱՏԱՐԱՆՆԵՐԻ ԿՈՂՄԻՑ ՆՇԱՆԱԿՎԱԾ ՏՈՒՅԺԵՐ ԵՎ ՏՈՒԳԱՆՔՆԵՐ (տող4731)</t>
  </si>
  <si>
    <t xml:space="preserve"> ԲՆԱԿԱՆ ԱՂԵՏՆԵՐԻՑ ԿԱՄ ԱՅԼ ԲՆԱԿԱՆ ՊԱՏՃԱՌՆԵՐՈՎ ԱՌԱՋԱՑԱԾ ՎՆԱՍՆԵՐԻ ԿԱՄ ՎՆԱՍՎԱԾՔՆԵՐԻ ՎԵՐԱԿԱՆԳՆՈՒՄ (տող4741+տող4742)</t>
  </si>
  <si>
    <t>ԿԱՌԱՎԱՐՄԱՆ ՄԱՐՄԻՆՆԵՐԻ ԳՈՐԾՈՒՆԵՈՒԹՅԱՆ ՀԵՏԵՎԱՆՔՈՎ ԱՌԱՋԱՑԱԾ ՎՆԱՍՆԵՐԻ ԿԱՄ ՎՆԱՍՎԱԾՔՆԵՐԻ  ՎԵՐԱԿԱՆԳՆՈՒՄ (տող4751)</t>
  </si>
  <si>
    <t>ՇԵՆՔԵՐ ԵՎ ՇԻՆՈՒԹՅՈՒՆՆԵՐ                                       (տող5111+տող5112+տող5113)</t>
  </si>
  <si>
    <t>ՄԵՔԵՆԱՆԵՐ ԵՎ ՍԱՐՔԱՎՈՐՈՒՄՆԵՐ                                       (տող5121+ տող5122+տող5123)</t>
  </si>
  <si>
    <t>1.3 ԲԱՐՁՐԱՐԺԵՔ ԱԿՏԻՎՆԵՐ (տող 5311)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</si>
  <si>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</si>
  <si>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</si>
  <si>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</si>
  <si>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</si>
  <si>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</si>
  <si>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</si>
  <si>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</si>
  <si>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</si>
  <si>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</si>
  <si>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</si>
  <si>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</si>
  <si>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</si>
  <si>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</si>
  <si>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 -Գույքի և սարքավորումների վարձակալություն</t>
  </si>
  <si>
    <t xml:space="preserve"> -Ներքին գործուղումներ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</si>
  <si>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</si>
  <si>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</si>
  <si>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-Գյուղատնտեսական ապրանքներ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</si>
  <si>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</si>
  <si>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</si>
  <si>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</si>
  <si>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</si>
  <si>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-Փոխառությունների գծով տուրքեր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</si>
  <si>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</si>
  <si>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</si>
  <si>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4535+տող 4536)</t>
  </si>
  <si>
    <t xml:space="preserve">այլ համայնքներին 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</si>
  <si>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</si>
  <si>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</si>
  <si>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</si>
  <si>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</si>
  <si>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</si>
  <si>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</si>
  <si>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</si>
  <si>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</si>
  <si>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</si>
  <si>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</si>
  <si>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</si>
  <si>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</si>
  <si>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</si>
  <si>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</si>
  <si>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Գեոդեզիական քարտեզագրական ծախսեր</t>
  </si>
  <si>
    <t xml:space="preserve"> - Համայնքային նշանակության ռազմավարական պաշարներ</t>
  </si>
  <si>
    <t xml:space="preserve"> - Վերավաճառքի համար նախատեսված ապրանքներ</t>
  </si>
  <si>
    <t xml:space="preserve"> -Բարձրարժեք ակտիվներ</t>
  </si>
  <si>
    <t xml:space="preserve"> -Ընդերքային ակտիվներ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</si>
  <si>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</si>
  <si>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</si>
  <si>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</si>
  <si>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ԴՐԱՄԱՇՆՈՐՀՆԵՐ ՕՏԱՐԵՐԿՐՅԱ ԿԱՌԱՎԱՐՈՒԹՅՈՒՆՆԵՐԻՆ (տող4511+տող4512)</t>
  </si>
  <si>
    <t xml:space="preserve"> ՍՈՑԻԱԼԱԿԱՆ ՕԳՆՈՒԹՅԱՆ ԴՐԱՄԱԿԱՆ ԱՐՏԱՀԱՅՏՈՒԹՅԱՄԲ ՆՊԱՍՏՆԵՐ (ԲՅՈՒՋԵԻՑ) (տող4631+տող4632+տող4633+տող4634) </t>
  </si>
  <si>
    <t>ՕԳՏԱԿԱՐ ՀԱՆԱԾՈՆԵՐԻ ԻՐԱՑՈՒՄԻՑ ՄՈՒՏՔԵՐ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</si>
  <si>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</si>
  <si>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</si>
  <si>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</si>
  <si>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</si>
  <si>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</si>
  <si>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</si>
  <si>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</si>
  <si>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</si>
  <si>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Երևանի համաքաղաքային ծախսերի ֆինանսավորման համար</t>
  </si>
  <si>
    <t xml:space="preserve"> -Աշխատավարձի ֆոնդ</t>
  </si>
  <si>
    <t>այդ թվում` համայնքի բյուջեի վարչական մասի պահուստային ֆոնդից ֆոնդային մաս կատարվող հատկացումներ</t>
  </si>
  <si>
    <t>Ընդամենը (ս.4+ս.5)</t>
  </si>
  <si>
    <t>Ընդամենը (ս.5+ս.6)</t>
  </si>
  <si>
    <t xml:space="preserve">Տողի NN  </t>
  </si>
  <si>
    <t>վարչական    մաս</t>
  </si>
  <si>
    <t>ՀԱՄԱՅՆՔԻ ԲՅՈՒՋԵԻ ՄԻՋՈՑՆԵՐԻ ՏԱՐԵՎԵՐՋԻ ՀԱՎԵԼՈՒՐԴԸ  ԿԱՄ  ԴԵՖԻՑԻՏԸ  (ՊԱԿԱՍՈՒՐԴԸ)</t>
  </si>
  <si>
    <t>ԸՆԴԱՄԵՆԸ ՀԱՎԵԼՈՒՐԴԸ ԿԱՄ ԴԵՖԻՑԻՏԸ (ՊԱԿԱՍՈՒՐԴԸ)</t>
  </si>
  <si>
    <t>ՀԱՄԱՅՆՔԻ  ԲՅՈՒՋԵԻ  ՀԱՎԵԼՈՒՐԴԻ  ՕԳՏԱԳՈՐԾՄԱՆ  ՈՒՂՂՈՒԹՅՈՒՆՆԵՐԸ  ԿԱՄ ԴԵՖԻՑԻՏԻ (ՊԱԿԱՍՈՒՐԴԻ)  ՖԻՆԱՆՍԱՎՈՐՄԱՆ  ԱՂԲՅՈՒՐՆԵՐԸ</t>
  </si>
  <si>
    <t>ֆոնդային    մաս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</si>
  <si>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</si>
  <si>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</si>
  <si>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</si>
  <si>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</si>
  <si>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-պարտադիր վճարներ</t>
  </si>
  <si>
    <t>Ճանապարհային տրանսպորտ</t>
  </si>
  <si>
    <t xml:space="preserve"> - Այլ ընթացիկ դրամաշնորհներ</t>
  </si>
  <si>
    <t xml:space="preserve">ՆՎԻՐԱՏՎՈՒԹՅՈՒՆՆԵՐ ՈՉ ԿԱՌԱՎԱՐԱԿԱՆ (ՀԱՍԱՐԱԿԱԿԱՆ) ԿԱԶՄԱԿԵՐՊՈՒԹՅՈՒՆՆԵՐԻՆ  </t>
  </si>
  <si>
    <t xml:space="preserve">-ՆՎԻՐԱՏՎՈՒԹՅՈՒՆՆԵՐ ՈՉ ԿԱՌԱՎԱՐԱԿԱՆ (ՀԱՍԱՐԱԿԱԿԱՆ) ԿԱԶՄԱԿԵՐՊՈՒԹՅՈՒՆՆԵՐԻՆ  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</si>
  <si>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</si>
  <si>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այդ թվում ծախսերի վերծանումը` ըստ բյուջետային ծախսերի տնտեսագիտական դասակարգման հոդվածների</t>
  </si>
  <si>
    <t xml:space="preserve">   Կառույցի.ընթ.վերանորոգում</t>
  </si>
  <si>
    <t xml:space="preserve"> -Հատուկ նպատակային  նյութեր</t>
  </si>
  <si>
    <t xml:space="preserve"> ՀԱՄԱՅՆՔԻ  ԲՅՈՒՋԵԻ ԾԱԽՍԵՐԸ` ԸՍՏ ԲՅՈՒՋԵՏԱՅԻՆ ԾԱԽՍԵՐԻ  ԳՈՐԾԱՌԱԿԱՆ ԵՎ ՏՆՏԵՍԱԳԻՏԱԿԱՆ  ԴԱՍԱԿԱՐԳՄԱՆ</t>
  </si>
  <si>
    <t>Ցուցանիշների փոփոխությունը /ավելացումները նշված են դրական նշանով, նվազեցումները բացասական նշանով/</t>
  </si>
  <si>
    <r>
      <t xml:space="preserve"> ԸՆԴԱՄԵՆԸ`                                             </t>
    </r>
    <r>
      <rPr>
        <sz val="9"/>
        <rFont val="GHEA Grapalat"/>
        <family val="3"/>
      </rPr>
      <t>(տող 8100+տող 8200),  (տող 8000 հակառակ նշանով)</t>
    </r>
  </si>
  <si>
    <r>
      <t xml:space="preserve">                Ա. ՆԵՐՔԻՆ ԱՂԲՅՈՒՐՆԵ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</si>
  <si>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(տող8161+տող8170+տող8190-տող8197+տող8198+տող8199),այդ թվում`</t>
    </r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</si>
  <si>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8196-տող 8193),այդ թվում` </t>
    </r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</si>
  <si>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</si>
  <si>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8196),որից`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</si>
  <si>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</si>
  <si>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Հավելված 1</t>
  </si>
  <si>
    <t xml:space="preserve"> Տեղ համայնքի ավագանու</t>
  </si>
  <si>
    <t xml:space="preserve"> 08 փետրվարի 2024թ. Թիվ 03 -Ն  որոշման</t>
  </si>
  <si>
    <t>Հավելված 2</t>
  </si>
  <si>
    <t>Հավելված 3</t>
  </si>
  <si>
    <t>Հավելված 4</t>
  </si>
  <si>
    <t>Հավելված 5</t>
  </si>
  <si>
    <t>Հավելված 6</t>
  </si>
  <si>
    <t>Ընդհանուր բնույթի այլ ծառայություններ սուբվեն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</si>
</sst>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0.000"/>
    <numFmt numFmtId="170" formatCode="_-* #,##0\ _₽_-;\-* #,##0\ _₽_-;_-* &quot;-&quot;??\ _₽_-;_-@_-"/>
    <numFmt numFmtId="171" formatCode="_-* #,##0.000\ _₽_-;\-* #,##0.000\ _₽_-;_-* &quot;-&quot;??\ _₽_-;_-@_-"/>
  </numFmts>
  <fonts count="58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i/>
      <sz val="9"/>
      <name val="Arial LatArm"/>
      <family val="2"/>
    </font>
    <font>
      <b/>
      <i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8"/>
      <color indexed="8"/>
      <name val="GHEA Grapalat"/>
      <family val="3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22" fillId="0" borderId="62" applyNumberFormat="0" applyFill="0" applyProtection="0">
      <alignment horizontal="center" vertical="center"/>
    </xf>
    <xf numFmtId="0" fontId="22" fillId="0" borderId="62" applyNumberFormat="0" applyFill="0" applyProtection="0">
      <alignment horizontal="left" vertical="center" wrapText="1"/>
    </xf>
  </cellStyleXfs>
  <cellXfs count="58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49" fontId="20" fillId="0" borderId="51" xfId="0" applyNumberFormat="1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center"/>
    </xf>
    <xf numFmtId="49" fontId="22" fillId="0" borderId="51" xfId="0" applyNumberFormat="1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166" fontId="22" fillId="0" borderId="12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/>
    </xf>
    <xf numFmtId="166" fontId="23" fillId="0" borderId="50" xfId="0" applyNumberFormat="1" applyFont="1" applyFill="1" applyBorder="1" applyAlignment="1">
      <alignment horizontal="center" vertical="center" wrapText="1"/>
    </xf>
    <xf numFmtId="166" fontId="23" fillId="0" borderId="49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166" fontId="22" fillId="0" borderId="9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166" fontId="23" fillId="3" borderId="12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 wrapText="1"/>
    </xf>
    <xf numFmtId="49" fontId="22" fillId="0" borderId="10" xfId="0" quotePrefix="1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 indent="1"/>
    </xf>
    <xf numFmtId="0" fontId="22" fillId="0" borderId="20" xfId="0" applyFont="1" applyFill="1" applyBorder="1" applyAlignment="1">
      <alignment horizontal="center" vertical="center"/>
    </xf>
    <xf numFmtId="166" fontId="22" fillId="0" borderId="10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3" fillId="0" borderId="10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50" xfId="0" quotePrefix="1" applyNumberFormat="1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left" vertical="center" wrapText="1" indent="1"/>
    </xf>
    <xf numFmtId="0" fontId="22" fillId="0" borderId="50" xfId="0" applyFont="1" applyFill="1" applyBorder="1" applyAlignment="1">
      <alignment horizontal="center" vertical="center"/>
    </xf>
    <xf numFmtId="49" fontId="22" fillId="0" borderId="9" xfId="0" quotePrefix="1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 indent="1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 wrapText="1" indent="2"/>
    </xf>
    <xf numFmtId="0" fontId="22" fillId="0" borderId="10" xfId="0" applyFont="1" applyFill="1" applyBorder="1" applyAlignment="1">
      <alignment horizontal="left" vertical="center" wrapText="1" indent="3"/>
    </xf>
    <xf numFmtId="0" fontId="22" fillId="0" borderId="10" xfId="0" applyFont="1" applyFill="1" applyBorder="1" applyAlignment="1">
      <alignment horizontal="left" vertical="center" wrapText="1" indent="2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66" fontId="23" fillId="0" borderId="50" xfId="0" applyNumberFormat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/>
    </xf>
    <xf numFmtId="49" fontId="23" fillId="0" borderId="12" xfId="0" quotePrefix="1" applyNumberFormat="1" applyFont="1" applyFill="1" applyBorder="1" applyAlignment="1">
      <alignment horizontal="center" vertical="center"/>
    </xf>
    <xf numFmtId="1" fontId="23" fillId="0" borderId="21" xfId="0" applyNumberFormat="1" applyFont="1" applyFill="1" applyBorder="1" applyAlignment="1">
      <alignment horizontal="center" vertical="center" wrapText="1"/>
    </xf>
    <xf numFmtId="49" fontId="23" fillId="0" borderId="9" xfId="0" quotePrefix="1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66" fontId="22" fillId="0" borderId="50" xfId="0" applyNumberFormat="1" applyFont="1" applyFill="1" applyBorder="1" applyAlignment="1">
      <alignment vertical="center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wrapText="1" indent="2"/>
    </xf>
    <xf numFmtId="1" fontId="22" fillId="0" borderId="1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164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right" vertical="top"/>
    </xf>
    <xf numFmtId="0" fontId="26" fillId="0" borderId="0" xfId="0" applyFont="1" applyFill="1" applyBorder="1"/>
    <xf numFmtId="0" fontId="21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49" fontId="31" fillId="0" borderId="35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49" fontId="31" fillId="0" borderId="58" xfId="0" applyNumberFormat="1" applyFont="1" applyFill="1" applyBorder="1" applyAlignment="1">
      <alignment horizontal="center" vertical="center" wrapText="1"/>
    </xf>
    <xf numFmtId="49" fontId="31" fillId="0" borderId="59" xfId="0" applyNumberFormat="1" applyFont="1" applyFill="1" applyBorder="1" applyAlignment="1">
      <alignment horizontal="center" vertical="center" wrapText="1"/>
    </xf>
    <xf numFmtId="49" fontId="31" fillId="0" borderId="37" xfId="0" applyNumberFormat="1" applyFont="1" applyFill="1" applyBorder="1" applyAlignment="1">
      <alignment horizontal="center" vertical="center" wrapText="1"/>
    </xf>
    <xf numFmtId="0" fontId="32" fillId="3" borderId="33" xfId="0" applyFont="1" applyFill="1" applyBorder="1" applyAlignment="1">
      <alignment horizontal="center" vertical="center" wrapText="1"/>
    </xf>
    <xf numFmtId="49" fontId="33" fillId="3" borderId="34" xfId="0" applyNumberFormat="1" applyFont="1" applyFill="1" applyBorder="1" applyAlignment="1">
      <alignment horizontal="center" vertical="center" wrapText="1"/>
    </xf>
    <xf numFmtId="0" fontId="33" fillId="3" borderId="34" xfId="0" applyNumberFormat="1" applyFont="1" applyFill="1" applyBorder="1" applyAlignment="1">
      <alignment horizontal="center" vertical="center" wrapText="1"/>
    </xf>
    <xf numFmtId="0" fontId="34" fillId="3" borderId="35" xfId="0" applyNumberFormat="1" applyFont="1" applyFill="1" applyBorder="1" applyAlignment="1">
      <alignment horizontal="center" vertical="center" wrapText="1"/>
    </xf>
    <xf numFmtId="0" fontId="20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166" fontId="35" fillId="3" borderId="10" xfId="0" applyNumberFormat="1" applyFont="1" applyFill="1" applyBorder="1" applyAlignment="1">
      <alignment horizontal="center" vertical="center"/>
    </xf>
    <xf numFmtId="166" fontId="27" fillId="3" borderId="11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9" fontId="31" fillId="3" borderId="8" xfId="0" applyNumberFormat="1" applyFont="1" applyFill="1" applyBorder="1" applyAlignment="1">
      <alignment horizontal="center" vertical="center"/>
    </xf>
    <xf numFmtId="49" fontId="31" fillId="3" borderId="9" xfId="0" applyNumberFormat="1" applyFont="1" applyFill="1" applyBorder="1" applyAlignment="1">
      <alignment horizontal="center" vertical="center"/>
    </xf>
    <xf numFmtId="49" fontId="31" fillId="3" borderId="19" xfId="0" applyNumberFormat="1" applyFont="1" applyFill="1" applyBorder="1" applyAlignment="1">
      <alignment horizontal="center" vertical="center"/>
    </xf>
    <xf numFmtId="0" fontId="35" fillId="3" borderId="32" xfId="0" applyNumberFormat="1" applyFont="1" applyFill="1" applyBorder="1" applyAlignment="1">
      <alignment horizontal="center" vertical="center" wrapText="1" readingOrder="1"/>
    </xf>
    <xf numFmtId="165" fontId="35" fillId="3" borderId="1" xfId="0" applyNumberFormat="1" applyFont="1" applyFill="1" applyBorder="1" applyAlignment="1">
      <alignment horizontal="center" vertical="center" wrapText="1"/>
    </xf>
    <xf numFmtId="166" fontId="20" fillId="3" borderId="10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vertical="center"/>
    </xf>
    <xf numFmtId="0" fontId="30" fillId="3" borderId="16" xfId="0" applyNumberFormat="1" applyFont="1" applyFill="1" applyBorder="1" applyAlignment="1">
      <alignment horizontal="left" vertical="top" wrapText="1" readingOrder="1"/>
    </xf>
    <xf numFmtId="165" fontId="35" fillId="3" borderId="1" xfId="0" applyNumberFormat="1" applyFont="1" applyFill="1" applyBorder="1" applyAlignment="1">
      <alignment vertical="top" wrapText="1"/>
    </xf>
    <xf numFmtId="166" fontId="27" fillId="3" borderId="10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vertical="center"/>
    </xf>
    <xf numFmtId="49" fontId="31" fillId="3" borderId="1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center" vertical="center"/>
    </xf>
    <xf numFmtId="0" fontId="34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0" fontId="20" fillId="3" borderId="10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165" fontId="27" fillId="3" borderId="2" xfId="0" applyNumberFormat="1" applyFont="1" applyFill="1" applyBorder="1" applyAlignment="1">
      <alignment vertical="top" wrapText="1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0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166" fontId="26" fillId="3" borderId="10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top" wrapText="1"/>
    </xf>
    <xf numFmtId="0" fontId="30" fillId="3" borderId="32" xfId="0" applyNumberFormat="1" applyFont="1" applyFill="1" applyBorder="1" applyAlignment="1">
      <alignment horizontal="left" vertical="top" wrapText="1" readingOrder="1"/>
    </xf>
    <xf numFmtId="0" fontId="21" fillId="3" borderId="2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top" wrapText="1"/>
    </xf>
    <xf numFmtId="49" fontId="31" fillId="3" borderId="11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center" vertical="center" wrapText="1" readingOrder="1"/>
    </xf>
    <xf numFmtId="49" fontId="21" fillId="3" borderId="11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vertical="top" wrapText="1"/>
    </xf>
    <xf numFmtId="0" fontId="37" fillId="3" borderId="2" xfId="0" applyNumberFormat="1" applyFont="1" applyFill="1" applyBorder="1" applyAlignment="1">
      <alignment horizontal="left" vertical="top" wrapText="1" readingOrder="1"/>
    </xf>
    <xf numFmtId="2" fontId="20" fillId="3" borderId="10" xfId="0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0" fontId="30" fillId="3" borderId="22" xfId="0" applyNumberFormat="1" applyFont="1" applyFill="1" applyBorder="1" applyAlignment="1">
      <alignment horizontal="left" vertical="top" wrapText="1" readingOrder="1"/>
    </xf>
    <xf numFmtId="0" fontId="27" fillId="3" borderId="3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49" fontId="21" fillId="3" borderId="10" xfId="0" applyNumberFormat="1" applyFont="1" applyFill="1" applyBorder="1" applyAlignment="1">
      <alignment horizontal="center" vertical="top"/>
    </xf>
    <xf numFmtId="49" fontId="21" fillId="3" borderId="20" xfId="0" applyNumberFormat="1" applyFont="1" applyFill="1" applyBorder="1" applyAlignment="1">
      <alignment horizontal="center" vertical="top"/>
    </xf>
    <xf numFmtId="0" fontId="21" fillId="3" borderId="28" xfId="0" applyFont="1" applyFill="1" applyBorder="1" applyAlignment="1">
      <alignment vertical="center"/>
    </xf>
    <xf numFmtId="49" fontId="21" fillId="3" borderId="29" xfId="0" applyNumberFormat="1" applyFont="1" applyFill="1" applyBorder="1" applyAlignment="1">
      <alignment horizontal="center" vertical="top"/>
    </xf>
    <xf numFmtId="49" fontId="21" fillId="3" borderId="30" xfId="0" applyNumberFormat="1" applyFont="1" applyFill="1" applyBorder="1" applyAlignment="1">
      <alignment horizontal="center" vertical="top"/>
    </xf>
    <xf numFmtId="0" fontId="30" fillId="3" borderId="1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/>
    </xf>
    <xf numFmtId="165" fontId="33" fillId="0" borderId="0" xfId="0" applyNumberFormat="1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top" wrapText="1"/>
    </xf>
    <xf numFmtId="164" fontId="21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64" fontId="30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26" fillId="3" borderId="0" xfId="0" applyFont="1" applyFill="1"/>
    <xf numFmtId="0" fontId="26" fillId="3" borderId="0" xfId="0" applyFont="1" applyFill="1" applyBorder="1"/>
    <xf numFmtId="0" fontId="22" fillId="3" borderId="0" xfId="0" applyFont="1" applyFill="1"/>
    <xf numFmtId="0" fontId="30" fillId="3" borderId="0" xfId="0" applyFont="1" applyFill="1"/>
    <xf numFmtId="0" fontId="30" fillId="3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top" wrapText="1"/>
    </xf>
    <xf numFmtId="167" fontId="35" fillId="3" borderId="11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30" fillId="3" borderId="5" xfId="0" applyNumberFormat="1" applyFont="1" applyFill="1" applyBorder="1" applyAlignment="1">
      <alignment horizontal="center" vertical="center"/>
    </xf>
    <xf numFmtId="166" fontId="35" fillId="3" borderId="7" xfId="0" applyNumberFormat="1" applyFont="1" applyFill="1" applyBorder="1" applyAlignment="1">
      <alignment horizontal="center" vertical="center"/>
    </xf>
    <xf numFmtId="49" fontId="36" fillId="3" borderId="5" xfId="0" applyNumberFormat="1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9" fontId="30" fillId="3" borderId="5" xfId="0" applyNumberFormat="1" applyFont="1" applyFill="1" applyBorder="1" applyAlignment="1">
      <alignment horizontal="center" vertical="center" wrapText="1"/>
    </xf>
    <xf numFmtId="49" fontId="35" fillId="3" borderId="37" xfId="0" applyNumberFormat="1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49" fontId="36" fillId="3" borderId="16" xfId="0" applyNumberFormat="1" applyFont="1" applyFill="1" applyBorder="1" applyAlignment="1">
      <alignment vertical="top" wrapText="1"/>
    </xf>
    <xf numFmtId="49" fontId="36" fillId="3" borderId="2" xfId="0" applyNumberFormat="1" applyFont="1" applyFill="1" applyBorder="1" applyAlignment="1">
      <alignment horizontal="center" vertical="center" wrapText="1"/>
    </xf>
    <xf numFmtId="49" fontId="27" fillId="3" borderId="37" xfId="0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/>
    </xf>
    <xf numFmtId="49" fontId="34" fillId="3" borderId="16" xfId="0" applyNumberFormat="1" applyFont="1" applyFill="1" applyBorder="1" applyAlignment="1">
      <alignment vertical="top" wrapText="1"/>
    </xf>
    <xf numFmtId="49" fontId="30" fillId="3" borderId="2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49" fontId="34" fillId="3" borderId="17" xfId="0" applyNumberFormat="1" applyFont="1" applyFill="1" applyBorder="1" applyAlignment="1">
      <alignment vertical="top" wrapText="1"/>
    </xf>
    <xf numFmtId="49" fontId="36" fillId="3" borderId="18" xfId="0" applyNumberFormat="1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vertical="top" wrapText="1"/>
    </xf>
    <xf numFmtId="2" fontId="27" fillId="3" borderId="7" xfId="0" applyNumberFormat="1" applyFont="1" applyFill="1" applyBorder="1" applyAlignment="1">
      <alignment horizontal="center" vertical="center"/>
    </xf>
    <xf numFmtId="49" fontId="34" fillId="3" borderId="32" xfId="0" applyNumberFormat="1" applyFont="1" applyFill="1" applyBorder="1" applyAlignment="1">
      <alignment vertical="top" wrapText="1"/>
    </xf>
    <xf numFmtId="166" fontId="35" fillId="3" borderId="32" xfId="0" applyNumberFormat="1" applyFont="1" applyFill="1" applyBorder="1" applyAlignment="1">
      <alignment horizontal="center" vertical="center"/>
    </xf>
    <xf numFmtId="166" fontId="27" fillId="3" borderId="16" xfId="0" applyNumberFormat="1" applyFont="1" applyFill="1" applyBorder="1" applyAlignment="1">
      <alignment horizontal="center" vertical="center"/>
    </xf>
    <xf numFmtId="168" fontId="27" fillId="3" borderId="16" xfId="1" applyNumberFormat="1" applyFont="1" applyFill="1" applyBorder="1" applyAlignment="1">
      <alignment horizontal="center" vertical="center"/>
    </xf>
    <xf numFmtId="49" fontId="36" fillId="3" borderId="17" xfId="0" applyNumberFormat="1" applyFont="1" applyFill="1" applyBorder="1" applyAlignment="1">
      <alignment vertical="top" wrapText="1"/>
    </xf>
    <xf numFmtId="49" fontId="38" fillId="3" borderId="18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/>
    </xf>
    <xf numFmtId="166" fontId="27" fillId="3" borderId="32" xfId="0" applyNumberFormat="1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vertical="top" wrapText="1"/>
    </xf>
    <xf numFmtId="0" fontId="36" fillId="3" borderId="2" xfId="0" applyFont="1" applyFill="1" applyBorder="1" applyAlignment="1">
      <alignment horizontal="center" vertical="center" wrapText="1"/>
    </xf>
    <xf numFmtId="166" fontId="27" fillId="3" borderId="17" xfId="0" applyNumberFormat="1" applyFont="1" applyFill="1" applyBorder="1" applyAlignment="1">
      <alignment horizontal="center" vertical="center"/>
    </xf>
    <xf numFmtId="49" fontId="38" fillId="3" borderId="16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center" wrapText="1"/>
    </xf>
    <xf numFmtId="49" fontId="38" fillId="3" borderId="17" xfId="0" applyNumberFormat="1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top" wrapText="1"/>
    </xf>
    <xf numFmtId="49" fontId="39" fillId="3" borderId="32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top" wrapText="1"/>
    </xf>
    <xf numFmtId="166" fontId="35" fillId="3" borderId="1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38" fillId="3" borderId="40" xfId="0" applyNumberFormat="1" applyFont="1" applyFill="1" applyBorder="1" applyAlignment="1">
      <alignment vertical="center" wrapText="1"/>
    </xf>
    <xf numFmtId="49" fontId="30" fillId="3" borderId="43" xfId="0" applyNumberFormat="1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/>
    </xf>
    <xf numFmtId="49" fontId="39" fillId="3" borderId="32" xfId="0" applyNumberFormat="1" applyFont="1" applyFill="1" applyBorder="1" applyAlignment="1">
      <alignment vertical="center" wrapText="1"/>
    </xf>
    <xf numFmtId="49" fontId="40" fillId="3" borderId="16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center" wrapText="1"/>
    </xf>
    <xf numFmtId="166" fontId="27" fillId="3" borderId="22" xfId="0" applyNumberFormat="1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vertical="top" wrapText="1"/>
    </xf>
    <xf numFmtId="49" fontId="38" fillId="3" borderId="3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vertical="top" wrapText="1"/>
    </xf>
    <xf numFmtId="0" fontId="21" fillId="3" borderId="14" xfId="0" applyFont="1" applyFill="1" applyBorder="1" applyAlignment="1">
      <alignment horizontal="center"/>
    </xf>
    <xf numFmtId="0" fontId="30" fillId="3" borderId="16" xfId="0" applyFont="1" applyFill="1" applyBorder="1" applyAlignment="1">
      <alignment wrapText="1"/>
    </xf>
    <xf numFmtId="0" fontId="30" fillId="3" borderId="44" xfId="0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center" wrapText="1"/>
    </xf>
    <xf numFmtId="0" fontId="30" fillId="3" borderId="45" xfId="0" applyFont="1" applyFill="1" applyBorder="1" applyAlignment="1">
      <alignment horizontal="left" vertical="top" wrapText="1"/>
    </xf>
    <xf numFmtId="0" fontId="36" fillId="3" borderId="32" xfId="0" applyFont="1" applyFill="1" applyBorder="1" applyAlignment="1">
      <alignment vertical="top" wrapText="1"/>
    </xf>
    <xf numFmtId="0" fontId="35" fillId="3" borderId="16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vertical="top" wrapText="1"/>
    </xf>
    <xf numFmtId="0" fontId="35" fillId="3" borderId="17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vertical="top" wrapText="1"/>
    </xf>
    <xf numFmtId="0" fontId="27" fillId="3" borderId="22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left" vertical="top" wrapText="1"/>
    </xf>
    <xf numFmtId="0" fontId="32" fillId="3" borderId="16" xfId="0" applyFont="1" applyFill="1" applyBorder="1" applyAlignment="1">
      <alignment horizontal="center" vertical="center"/>
    </xf>
    <xf numFmtId="0" fontId="34" fillId="3" borderId="47" xfId="0" applyFont="1" applyFill="1" applyBorder="1" applyAlignment="1">
      <alignment horizontal="left" vertical="top" wrapText="1"/>
    </xf>
    <xf numFmtId="49" fontId="36" fillId="3" borderId="46" xfId="0" applyNumberFormat="1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49" fontId="36" fillId="3" borderId="14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vertical="top" wrapText="1"/>
    </xf>
    <xf numFmtId="49" fontId="36" fillId="3" borderId="41" xfId="0" applyNumberFormat="1" applyFont="1" applyFill="1" applyBorder="1" applyAlignment="1">
      <alignment horizontal="center"/>
    </xf>
    <xf numFmtId="49" fontId="41" fillId="3" borderId="1" xfId="0" applyNumberFormat="1" applyFont="1" applyFill="1" applyBorder="1" applyAlignment="1">
      <alignment vertical="top" wrapText="1"/>
    </xf>
    <xf numFmtId="0" fontId="21" fillId="3" borderId="32" xfId="0" applyFont="1" applyFill="1" applyBorder="1" applyAlignment="1">
      <alignment horizontal="center" vertical="center"/>
    </xf>
    <xf numFmtId="49" fontId="39" fillId="3" borderId="5" xfId="0" applyNumberFormat="1" applyFont="1" applyFill="1" applyBorder="1" applyAlignment="1">
      <alignment vertical="top" wrapText="1"/>
    </xf>
    <xf numFmtId="49" fontId="30" fillId="3" borderId="41" xfId="0" applyNumberFormat="1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center" vertical="center"/>
    </xf>
    <xf numFmtId="49" fontId="38" fillId="3" borderId="2" xfId="0" applyNumberFormat="1" applyFont="1" applyFill="1" applyBorder="1" applyAlignment="1">
      <alignment vertical="top" wrapText="1"/>
    </xf>
    <xf numFmtId="49" fontId="38" fillId="3" borderId="14" xfId="0" applyNumberFormat="1" applyFont="1" applyFill="1" applyBorder="1" applyAlignment="1">
      <alignment horizontal="center" vertical="center" wrapText="1"/>
    </xf>
    <xf numFmtId="49" fontId="36" fillId="3" borderId="2" xfId="0" applyNumberFormat="1" applyFont="1" applyFill="1" applyBorder="1" applyAlignment="1">
      <alignment vertical="top" wrapText="1"/>
    </xf>
    <xf numFmtId="49" fontId="39" fillId="3" borderId="2" xfId="0" applyNumberFormat="1" applyFont="1" applyFill="1" applyBorder="1" applyAlignment="1">
      <alignment vertical="top" wrapText="1"/>
    </xf>
    <xf numFmtId="49" fontId="30" fillId="3" borderId="14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49" fontId="38" fillId="3" borderId="18" xfId="0" applyNumberFormat="1" applyFont="1" applyFill="1" applyBorder="1" applyAlignment="1">
      <alignment vertical="top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vertical="top" wrapText="1"/>
    </xf>
    <xf numFmtId="0" fontId="35" fillId="3" borderId="3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49" fontId="42" fillId="3" borderId="16" xfId="0" applyNumberFormat="1" applyFont="1" applyFill="1" applyBorder="1" applyAlignment="1">
      <alignment vertical="top" wrapText="1"/>
    </xf>
    <xf numFmtId="49" fontId="42" fillId="3" borderId="32" xfId="0" applyNumberFormat="1" applyFont="1" applyFill="1" applyBorder="1" applyAlignment="1">
      <alignment vertical="top" wrapText="1"/>
    </xf>
    <xf numFmtId="0" fontId="32" fillId="3" borderId="1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49" fontId="40" fillId="3" borderId="40" xfId="0" applyNumberFormat="1" applyFont="1" applyFill="1" applyBorder="1" applyAlignment="1">
      <alignment vertical="top" wrapText="1"/>
    </xf>
    <xf numFmtId="49" fontId="38" fillId="3" borderId="32" xfId="0" applyNumberFormat="1" applyFont="1" applyFill="1" applyBorder="1" applyAlignment="1">
      <alignment vertical="top" wrapText="1"/>
    </xf>
    <xf numFmtId="0" fontId="32" fillId="3" borderId="46" xfId="0" applyFont="1" applyFill="1" applyBorder="1" applyAlignment="1">
      <alignment horizontal="center" vertical="center"/>
    </xf>
    <xf numFmtId="49" fontId="36" fillId="3" borderId="47" xfId="0" applyNumberFormat="1" applyFont="1" applyFill="1" applyBorder="1" applyAlignment="1">
      <alignment horizontal="center"/>
    </xf>
    <xf numFmtId="0" fontId="30" fillId="3" borderId="32" xfId="0" applyFont="1" applyFill="1" applyBorder="1" applyAlignment="1">
      <alignment horizontal="left" vertical="top" wrapText="1"/>
    </xf>
    <xf numFmtId="49" fontId="38" fillId="3" borderId="2" xfId="0" applyNumberFormat="1" applyFont="1" applyFill="1" applyBorder="1" applyAlignment="1">
      <alignment horizontal="center" vertical="top" wrapText="1"/>
    </xf>
    <xf numFmtId="2" fontId="35" fillId="3" borderId="16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wrapText="1"/>
    </xf>
    <xf numFmtId="49" fontId="38" fillId="3" borderId="1" xfId="0" applyNumberFormat="1" applyFont="1" applyFill="1" applyBorder="1" applyAlignment="1">
      <alignment horizontal="center" vertical="top" wrapText="1"/>
    </xf>
    <xf numFmtId="0" fontId="38" fillId="3" borderId="17" xfId="0" applyFont="1" applyFill="1" applyBorder="1" applyAlignment="1">
      <alignment horizontal="left" vertical="top" wrapText="1"/>
    </xf>
    <xf numFmtId="49" fontId="38" fillId="3" borderId="18" xfId="0" applyNumberFormat="1" applyFont="1" applyFill="1" applyBorder="1" applyAlignment="1">
      <alignment horizontal="center" vertical="top" wrapText="1"/>
    </xf>
    <xf numFmtId="49" fontId="23" fillId="3" borderId="14" xfId="0" applyNumberFormat="1" applyFont="1" applyFill="1" applyBorder="1" applyAlignment="1">
      <alignment horizontal="center" wrapText="1"/>
    </xf>
    <xf numFmtId="49" fontId="20" fillId="3" borderId="16" xfId="0" applyNumberFormat="1" applyFont="1" applyFill="1" applyBorder="1" applyAlignment="1">
      <alignment wrapText="1"/>
    </xf>
    <xf numFmtId="49" fontId="23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vertical="top" wrapText="1"/>
    </xf>
    <xf numFmtId="49" fontId="35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8" fillId="3" borderId="16" xfId="0" applyNumberFormat="1" applyFont="1" applyFill="1" applyBorder="1" applyAlignment="1">
      <alignment wrapText="1"/>
    </xf>
    <xf numFmtId="49" fontId="44" fillId="3" borderId="2" xfId="0" applyNumberFormat="1" applyFont="1" applyFill="1" applyBorder="1" applyAlignment="1">
      <alignment horizontal="center" vertical="top" wrapText="1"/>
    </xf>
    <xf numFmtId="49" fontId="22" fillId="3" borderId="14" xfId="0" applyNumberFormat="1" applyFont="1" applyFill="1" applyBorder="1" applyAlignment="1">
      <alignment horizontal="center" vertical="center"/>
    </xf>
    <xf numFmtId="49" fontId="44" fillId="3" borderId="2" xfId="0" applyNumberFormat="1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wrapText="1"/>
    </xf>
    <xf numFmtId="49" fontId="44" fillId="3" borderId="2" xfId="0" applyNumberFormat="1" applyFont="1" applyFill="1" applyBorder="1" applyAlignment="1">
      <alignment horizontal="center" wrapText="1"/>
    </xf>
    <xf numFmtId="49" fontId="22" fillId="3" borderId="15" xfId="0" applyNumberFormat="1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0" fontId="35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wrapText="1"/>
    </xf>
    <xf numFmtId="49" fontId="34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vertical="center" wrapText="1"/>
    </xf>
    <xf numFmtId="49" fontId="30" fillId="2" borderId="0" xfId="0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49" fontId="34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vertical="top" wrapText="1"/>
    </xf>
    <xf numFmtId="49" fontId="34" fillId="2" borderId="0" xfId="0" applyNumberFormat="1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 vertical="top"/>
    </xf>
    <xf numFmtId="0" fontId="35" fillId="2" borderId="0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/>
    <xf numFmtId="0" fontId="23" fillId="0" borderId="7" xfId="0" applyFont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/>
    </xf>
    <xf numFmtId="0" fontId="31" fillId="2" borderId="39" xfId="0" applyFont="1" applyFill="1" applyBorder="1" applyAlignment="1">
      <alignment horizontal="center"/>
    </xf>
    <xf numFmtId="0" fontId="21" fillId="0" borderId="40" xfId="0" applyFont="1" applyBorder="1"/>
    <xf numFmtId="0" fontId="23" fillId="0" borderId="43" xfId="0" applyFont="1" applyBorder="1" applyAlignment="1">
      <alignment horizontal="center" wrapText="1"/>
    </xf>
    <xf numFmtId="0" fontId="20" fillId="0" borderId="0" xfId="0" applyFont="1"/>
    <xf numFmtId="49" fontId="31" fillId="3" borderId="33" xfId="0" applyNumberFormat="1" applyFont="1" applyFill="1" applyBorder="1" applyAlignment="1">
      <alignment horizontal="center" vertical="center" wrapText="1"/>
    </xf>
    <xf numFmtId="49" fontId="31" fillId="3" borderId="34" xfId="0" applyNumberFormat="1" applyFont="1" applyFill="1" applyBorder="1" applyAlignment="1">
      <alignment horizontal="center" vertical="center" wrapText="1"/>
    </xf>
    <xf numFmtId="49" fontId="31" fillId="3" borderId="35" xfId="0" applyNumberFormat="1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 wrapText="1"/>
    </xf>
    <xf numFmtId="49" fontId="31" fillId="3" borderId="5" xfId="0" applyNumberFormat="1" applyFont="1" applyFill="1" applyBorder="1" applyAlignment="1">
      <alignment horizontal="center" vertical="center" wrapText="1"/>
    </xf>
    <xf numFmtId="49" fontId="31" fillId="3" borderId="10" xfId="0" applyNumberFormat="1" applyFont="1" applyFill="1" applyBorder="1" applyAlignment="1">
      <alignment horizontal="center" vertical="center" wrapText="1"/>
    </xf>
    <xf numFmtId="49" fontId="31" fillId="3" borderId="36" xfId="0" applyNumberFormat="1" applyFont="1" applyFill="1" applyBorder="1" applyAlignment="1">
      <alignment horizontal="center" vertical="center" wrapText="1"/>
    </xf>
    <xf numFmtId="49" fontId="31" fillId="3" borderId="37" xfId="0" applyNumberFormat="1" applyFont="1" applyFill="1" applyBorder="1" applyAlignment="1">
      <alignment horizontal="center" vertical="center" wrapText="1"/>
    </xf>
    <xf numFmtId="167" fontId="35" fillId="3" borderId="10" xfId="0" applyNumberFormat="1" applyFont="1" applyFill="1" applyBorder="1" applyAlignment="1">
      <alignment horizontal="center" vertical="center" wrapText="1"/>
    </xf>
    <xf numFmtId="0" fontId="31" fillId="3" borderId="9" xfId="0" applyNumberFormat="1" applyFont="1" applyFill="1" applyBorder="1" applyAlignment="1">
      <alignment horizontal="center" vertical="center"/>
    </xf>
    <xf numFmtId="0" fontId="31" fillId="3" borderId="19" xfId="0" applyNumberFormat="1" applyFont="1" applyFill="1" applyBorder="1" applyAlignment="1">
      <alignment horizontal="center" vertical="center"/>
    </xf>
    <xf numFmtId="166" fontId="20" fillId="3" borderId="11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31" fillId="3" borderId="10" xfId="0" applyNumberFormat="1" applyFont="1" applyFill="1" applyBorder="1" applyAlignment="1">
      <alignment horizontal="center" vertical="center"/>
    </xf>
    <xf numFmtId="0" fontId="31" fillId="3" borderId="20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1" fillId="3" borderId="10" xfId="0" applyNumberFormat="1" applyFont="1" applyFill="1" applyBorder="1" applyAlignment="1">
      <alignment horizontal="center" vertical="center"/>
    </xf>
    <xf numFmtId="0" fontId="21" fillId="3" borderId="20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left" vertical="top" wrapText="1" readingOrder="1"/>
    </xf>
    <xf numFmtId="166" fontId="26" fillId="3" borderId="11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vertical="top" wrapText="1"/>
    </xf>
    <xf numFmtId="49" fontId="46" fillId="3" borderId="16" xfId="0" applyNumberFormat="1" applyFont="1" applyFill="1" applyBorder="1" applyAlignment="1">
      <alignment vertical="top" wrapText="1"/>
    </xf>
    <xf numFmtId="165" fontId="35" fillId="3" borderId="10" xfId="0" applyNumberFormat="1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49" fontId="30" fillId="3" borderId="17" xfId="0" applyNumberFormat="1" applyFont="1" applyFill="1" applyBorder="1" applyAlignment="1">
      <alignment vertical="top" wrapText="1"/>
    </xf>
    <xf numFmtId="49" fontId="40" fillId="3" borderId="17" xfId="0" applyNumberFormat="1" applyFont="1" applyFill="1" applyBorder="1" applyAlignment="1">
      <alignment vertical="top" wrapText="1"/>
    </xf>
    <xf numFmtId="49" fontId="46" fillId="3" borderId="32" xfId="0" applyNumberFormat="1" applyFont="1" applyFill="1" applyBorder="1" applyAlignment="1">
      <alignment vertical="top" wrapText="1"/>
    </xf>
    <xf numFmtId="49" fontId="40" fillId="3" borderId="10" xfId="0" applyNumberFormat="1" applyFont="1" applyFill="1" applyBorder="1" applyAlignment="1">
      <alignment vertical="top" wrapText="1"/>
    </xf>
    <xf numFmtId="168" fontId="35" fillId="3" borderId="10" xfId="1" applyNumberFormat="1" applyFont="1" applyFill="1" applyBorder="1" applyAlignment="1">
      <alignment horizontal="center" vertical="center" wrapText="1"/>
    </xf>
    <xf numFmtId="49" fontId="40" fillId="3" borderId="22" xfId="0" applyNumberFormat="1" applyFont="1" applyFill="1" applyBorder="1" applyAlignment="1">
      <alignment vertical="top" wrapText="1"/>
    </xf>
    <xf numFmtId="0" fontId="30" fillId="3" borderId="10" xfId="0" applyNumberFormat="1" applyFont="1" applyFill="1" applyBorder="1" applyAlignment="1">
      <alignment horizontal="left" vertical="top" wrapText="1" readingOrder="1"/>
    </xf>
    <xf numFmtId="166" fontId="20" fillId="3" borderId="16" xfId="0" applyNumberFormat="1" applyFont="1" applyFill="1" applyBorder="1" applyAlignment="1">
      <alignment horizontal="center" vertical="center"/>
    </xf>
    <xf numFmtId="166" fontId="26" fillId="3" borderId="2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30" fillId="3" borderId="22" xfId="0" applyNumberFormat="1" applyFont="1" applyFill="1" applyBorder="1" applyAlignment="1">
      <alignment vertical="top" wrapText="1"/>
    </xf>
    <xf numFmtId="49" fontId="30" fillId="3" borderId="10" xfId="0" applyNumberFormat="1" applyFont="1" applyFill="1" applyBorder="1" applyAlignment="1">
      <alignment vertical="top" wrapText="1"/>
    </xf>
    <xf numFmtId="49" fontId="40" fillId="3" borderId="44" xfId="0" applyNumberFormat="1" applyFont="1" applyFill="1" applyBorder="1" applyAlignment="1">
      <alignment vertical="top" wrapText="1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21" fillId="3" borderId="12" xfId="0" applyFont="1" applyFill="1" applyBorder="1" applyAlignment="1">
      <alignment horizontal="center" vertical="center"/>
    </xf>
    <xf numFmtId="0" fontId="21" fillId="3" borderId="21" xfId="0" applyNumberFormat="1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169" fontId="35" fillId="3" borderId="10" xfId="0" applyNumberFormat="1" applyFont="1" applyFill="1" applyBorder="1" applyAlignment="1">
      <alignment horizontal="center" vertical="center"/>
    </xf>
    <xf numFmtId="170" fontId="27" fillId="3" borderId="16" xfId="1" applyNumberFormat="1" applyFont="1" applyFill="1" applyBorder="1" applyAlignment="1">
      <alignment horizontal="center" vertical="center"/>
    </xf>
    <xf numFmtId="43" fontId="35" fillId="3" borderId="37" xfId="1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right" vertic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1" fillId="0" borderId="43" xfId="0" applyFont="1" applyFill="1" applyBorder="1" applyAlignment="1">
      <alignment horizontal="center"/>
    </xf>
    <xf numFmtId="0" fontId="23" fillId="0" borderId="5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45" xfId="0" applyNumberFormat="1" applyFont="1" applyFill="1" applyBorder="1" applyAlignment="1">
      <alignment horizontal="center" vertical="center" wrapText="1" readingOrder="1"/>
    </xf>
    <xf numFmtId="0" fontId="23" fillId="0" borderId="17" xfId="0" applyNumberFormat="1" applyFont="1" applyFill="1" applyBorder="1" applyAlignment="1">
      <alignment horizontal="center" vertical="center" wrapText="1" readingOrder="1"/>
    </xf>
    <xf numFmtId="165" fontId="29" fillId="0" borderId="47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165" fontId="28" fillId="0" borderId="52" xfId="0" applyNumberFormat="1" applyFont="1" applyFill="1" applyBorder="1" applyAlignment="1">
      <alignment horizontal="center" vertical="center" wrapText="1"/>
    </xf>
    <xf numFmtId="165" fontId="28" fillId="0" borderId="54" xfId="0" applyNumberFormat="1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wrapText="1"/>
    </xf>
    <xf numFmtId="0" fontId="23" fillId="3" borderId="39" xfId="0" applyFont="1" applyFill="1" applyBorder="1" applyAlignment="1">
      <alignment horizontal="center" vertical="center" wrapText="1"/>
    </xf>
    <xf numFmtId="0" fontId="23" fillId="3" borderId="40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36" fillId="3" borderId="39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65" fontId="23" fillId="0" borderId="60" xfId="0" applyNumberFormat="1" applyFont="1" applyFill="1" applyBorder="1" applyAlignment="1">
      <alignment horizontal="center" vertical="center" wrapText="1"/>
    </xf>
    <xf numFmtId="165" fontId="23" fillId="0" borderId="61" xfId="0" applyNumberFormat="1" applyFont="1" applyFill="1" applyBorder="1" applyAlignment="1">
      <alignment horizontal="center" vertical="center" wrapText="1"/>
    </xf>
    <xf numFmtId="169" fontId="35" fillId="3" borderId="11" xfId="0" applyNumberFormat="1" applyFont="1" applyFill="1" applyBorder="1" applyAlignment="1">
      <alignment horizontal="center" vertical="center"/>
    </xf>
    <xf numFmtId="49" fontId="43" fillId="3" borderId="4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left" vertical="top" wrapText="1"/>
    </xf>
    <xf numFmtId="49" fontId="38" fillId="3" borderId="41" xfId="0" applyNumberFormat="1" applyFont="1" applyFill="1" applyBorder="1" applyAlignment="1">
      <alignment vertical="top" wrapText="1"/>
    </xf>
    <xf numFmtId="49" fontId="30" fillId="3" borderId="0" xfId="0" applyNumberFormat="1" applyFont="1" applyFill="1" applyBorder="1" applyAlignment="1">
      <alignment horizontal="center" vertical="center" wrapText="1"/>
    </xf>
    <xf numFmtId="0" fontId="27" fillId="3" borderId="44" xfId="0" applyFont="1" applyFill="1" applyBorder="1" applyAlignment="1">
      <alignment horizontal="center" vertical="center"/>
    </xf>
    <xf numFmtId="167" fontId="35" fillId="3" borderId="31" xfId="0" applyNumberFormat="1" applyFont="1" applyFill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/>
    </xf>
    <xf numFmtId="167" fontId="35" fillId="3" borderId="8" xfId="0" applyNumberFormat="1" applyFont="1" applyFill="1" applyBorder="1" applyAlignment="1">
      <alignment horizontal="center" vertical="center"/>
    </xf>
    <xf numFmtId="49" fontId="30" fillId="3" borderId="10" xfId="0" applyNumberFormat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167" fontId="35" fillId="3" borderId="10" xfId="0" applyNumberFormat="1" applyFont="1" applyFill="1" applyBorder="1" applyAlignment="1">
      <alignment horizontal="center" vertical="center"/>
    </xf>
    <xf numFmtId="49" fontId="36" fillId="3" borderId="10" xfId="0" applyNumberFormat="1" applyFont="1" applyFill="1" applyBorder="1" applyAlignment="1">
      <alignment horizontal="center"/>
    </xf>
    <xf numFmtId="170" fontId="35" fillId="3" borderId="16" xfId="1" applyNumberFormat="1" applyFont="1" applyFill="1" applyBorder="1" applyAlignment="1">
      <alignment horizontal="center" vertical="center"/>
    </xf>
    <xf numFmtId="171" fontId="22" fillId="0" borderId="10" xfId="1" applyNumberFormat="1" applyFont="1" applyBorder="1"/>
    <xf numFmtId="171" fontId="22" fillId="0" borderId="6" xfId="0" applyNumberFormat="1" applyFont="1" applyBorder="1"/>
    <xf numFmtId="169" fontId="1" fillId="0" borderId="0" xfId="0" applyNumberFormat="1" applyFont="1"/>
    <xf numFmtId="0" fontId="48" fillId="0" borderId="0" xfId="0" applyFont="1"/>
    <xf numFmtId="0" fontId="49" fillId="0" borderId="0" xfId="0" applyFont="1" applyFill="1" applyBorder="1" applyAlignment="1">
      <alignment horizontal="center"/>
    </xf>
    <xf numFmtId="0" fontId="50" fillId="2" borderId="63" xfId="0" applyFont="1" applyFill="1" applyBorder="1" applyAlignment="1">
      <alignment horizontal="center" vertical="center" wrapText="1"/>
    </xf>
    <xf numFmtId="0" fontId="50" fillId="2" borderId="64" xfId="0" applyFont="1" applyFill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49" fontId="51" fillId="0" borderId="64" xfId="0" applyNumberFormat="1" applyFont="1" applyFill="1" applyBorder="1" applyAlignment="1">
      <alignment horizontal="center" vertical="center" wrapText="1"/>
    </xf>
    <xf numFmtId="49" fontId="51" fillId="0" borderId="48" xfId="0" applyNumberFormat="1" applyFont="1" applyFill="1" applyBorder="1" applyAlignment="1">
      <alignment horizontal="center" vertical="center" wrapText="1"/>
    </xf>
    <xf numFmtId="0" fontId="50" fillId="2" borderId="25" xfId="0" applyFont="1" applyFill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center" vertical="center" wrapText="1"/>
    </xf>
    <xf numFmtId="49" fontId="50" fillId="2" borderId="10" xfId="0" applyNumberFormat="1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/>
    </xf>
    <xf numFmtId="0" fontId="51" fillId="2" borderId="10" xfId="0" applyFont="1" applyFill="1" applyBorder="1" applyAlignment="1">
      <alignment horizontal="center"/>
    </xf>
    <xf numFmtId="0" fontId="51" fillId="2" borderId="13" xfId="0" applyFont="1" applyFill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0" fillId="0" borderId="10" xfId="0" applyFont="1" applyBorder="1" applyAlignment="1">
      <alignment horizontal="left" wrapText="1"/>
    </xf>
    <xf numFmtId="0" fontId="53" fillId="0" borderId="10" xfId="0" applyFont="1" applyBorder="1"/>
    <xf numFmtId="166" fontId="53" fillId="0" borderId="10" xfId="0" applyNumberFormat="1" applyFont="1" applyBorder="1" applyAlignment="1">
      <alignment horizontal="center" vertical="center"/>
    </xf>
    <xf numFmtId="166" fontId="53" fillId="0" borderId="13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wrapText="1"/>
    </xf>
    <xf numFmtId="0" fontId="53" fillId="0" borderId="10" xfId="0" applyFont="1" applyBorder="1" applyAlignment="1">
      <alignment horizontal="center" vertical="center"/>
    </xf>
    <xf numFmtId="166" fontId="48" fillId="0" borderId="10" xfId="0" applyNumberFormat="1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 wrapText="1"/>
    </xf>
    <xf numFmtId="0" fontId="48" fillId="0" borderId="10" xfId="0" applyFont="1" applyBorder="1"/>
    <xf numFmtId="0" fontId="52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54" fillId="0" borderId="10" xfId="0" applyFont="1" applyBorder="1" applyAlignment="1">
      <alignment wrapText="1"/>
    </xf>
    <xf numFmtId="49" fontId="56" fillId="0" borderId="10" xfId="0" applyNumberFormat="1" applyFont="1" applyFill="1" applyBorder="1" applyAlignment="1">
      <alignment horizontal="center" vertical="center" wrapText="1"/>
    </xf>
    <xf numFmtId="166" fontId="53" fillId="0" borderId="10" xfId="0" applyNumberFormat="1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49" fillId="0" borderId="10" xfId="0" applyFont="1" applyBorder="1"/>
    <xf numFmtId="166" fontId="2" fillId="0" borderId="10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/>
    </xf>
    <xf numFmtId="166" fontId="53" fillId="0" borderId="12" xfId="0" applyNumberFormat="1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/>
    </xf>
    <xf numFmtId="166" fontId="53" fillId="0" borderId="9" xfId="0" applyNumberFormat="1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2" fillId="0" borderId="10" xfId="0" applyFont="1" applyBorder="1" applyAlignment="1">
      <alignment wrapText="1"/>
    </xf>
    <xf numFmtId="0" fontId="53" fillId="0" borderId="13" xfId="0" applyFont="1" applyBorder="1" applyAlignment="1">
      <alignment horizontal="center" vertical="center"/>
    </xf>
    <xf numFmtId="0" fontId="55" fillId="0" borderId="10" xfId="0" applyFont="1" applyBorder="1" applyAlignment="1">
      <alignment wrapText="1"/>
    </xf>
    <xf numFmtId="0" fontId="53" fillId="0" borderId="13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5" fillId="0" borderId="10" xfId="0" applyFont="1" applyBorder="1" applyAlignment="1">
      <alignment vertical="center" wrapText="1"/>
    </xf>
    <xf numFmtId="0" fontId="49" fillId="0" borderId="10" xfId="0" applyFont="1" applyBorder="1" applyAlignment="1">
      <alignment vertical="center" wrapText="1"/>
    </xf>
    <xf numFmtId="49" fontId="47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47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7" fillId="0" borderId="0" xfId="0" applyFont="1" applyAlignment="1">
      <alignment horizontal="left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/>
    </xf>
    <xf numFmtId="0" fontId="57" fillId="0" borderId="0" xfId="0" applyFont="1" applyAlignment="1"/>
    <xf numFmtId="0" fontId="57" fillId="0" borderId="0" xfId="0" applyFont="1" applyAlignment="1">
      <alignment vertical="center" wrapText="1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19" fillId="0" borderId="0" xfId="0" applyFont="1" applyAlignment="1"/>
    <xf numFmtId="169" fontId="53" fillId="0" borderId="10" xfId="0" applyNumberFormat="1" applyFont="1" applyBorder="1" applyAlignment="1">
      <alignment horizontal="center" vertical="center"/>
    </xf>
  </cellXfs>
  <cellStyles count="4">
    <cellStyle name="cntr_arm10_Bord_900" xfId="2"/>
    <cellStyle name="left_arm10_BordWW_900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opLeftCell="A19" zoomScaleNormal="100" workbookViewId="0">
      <selection activeCell="N35" sqref="N35"/>
    </sheetView>
  </sheetViews>
  <sheetFormatPr defaultRowHeight="12.75"/>
  <sheetData>
    <row r="12" spans="1:11" ht="12.75" customHeight="1">
      <c r="A12" s="453" t="s">
        <v>425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</row>
    <row r="13" spans="1:11" ht="12.75" customHeight="1">
      <c r="A13" s="453"/>
      <c r="B13" s="453"/>
      <c r="C13" s="453"/>
      <c r="D13" s="453"/>
      <c r="E13" s="453"/>
      <c r="F13" s="453"/>
      <c r="G13" s="453"/>
      <c r="H13" s="453"/>
      <c r="I13" s="453"/>
      <c r="J13" s="453"/>
      <c r="K13" s="453"/>
    </row>
    <row r="14" spans="1:11" ht="26.25">
      <c r="A14" s="454" t="s">
        <v>426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</row>
    <row r="16" spans="1:11" ht="26.25">
      <c r="A16" s="454" t="s">
        <v>427</v>
      </c>
      <c r="B16" s="454"/>
      <c r="C16" s="454"/>
      <c r="D16" s="454"/>
      <c r="E16" s="454"/>
      <c r="F16" s="454"/>
      <c r="G16" s="454"/>
      <c r="H16" s="454"/>
      <c r="I16" s="454"/>
      <c r="J16" s="454"/>
      <c r="K16" s="454"/>
    </row>
    <row r="20" spans="1:11" ht="26.25">
      <c r="A20" s="455" t="s">
        <v>432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55"/>
    </row>
    <row r="21" spans="1:11">
      <c r="C21" s="37"/>
    </row>
    <row r="22" spans="1:11" ht="26.25">
      <c r="A22" s="455" t="s">
        <v>428</v>
      </c>
      <c r="B22" s="455"/>
      <c r="C22" s="455"/>
      <c r="D22" s="455"/>
      <c r="E22" s="455"/>
      <c r="F22" s="455"/>
      <c r="G22" s="455"/>
      <c r="H22" s="455"/>
      <c r="I22" s="455"/>
      <c r="J22" s="455"/>
      <c r="K22" s="455"/>
    </row>
    <row r="27" spans="1:11" ht="17.25" customHeight="1">
      <c r="A27" s="451" t="s">
        <v>436</v>
      </c>
      <c r="B27" s="451"/>
      <c r="C27" s="451"/>
      <c r="D27" s="451"/>
      <c r="E27" s="451"/>
      <c r="F27" s="451"/>
      <c r="G27" s="451"/>
      <c r="H27" s="451"/>
      <c r="I27" s="451"/>
      <c r="J27" s="451"/>
      <c r="K27" s="451"/>
    </row>
    <row r="28" spans="1:11" ht="12.75" customHeight="1">
      <c r="A28" s="451"/>
      <c r="B28" s="451"/>
      <c r="C28" s="451"/>
      <c r="D28" s="451"/>
      <c r="E28" s="451"/>
      <c r="F28" s="451"/>
      <c r="G28" s="451"/>
      <c r="H28" s="451"/>
      <c r="I28" s="451"/>
      <c r="J28" s="451"/>
      <c r="K28" s="451"/>
    </row>
    <row r="29" spans="1:11" ht="12.75" customHeight="1">
      <c r="A29" s="451"/>
      <c r="B29" s="451"/>
      <c r="C29" s="451"/>
      <c r="D29" s="451"/>
      <c r="E29" s="451"/>
      <c r="F29" s="451"/>
      <c r="G29" s="451"/>
      <c r="H29" s="451"/>
      <c r="I29" s="451"/>
      <c r="J29" s="451"/>
      <c r="K29" s="451"/>
    </row>
    <row r="41" spans="1:11" ht="12.75" customHeight="1">
      <c r="A41" s="452" t="s">
        <v>429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</row>
    <row r="42" spans="1:11" ht="12.75" customHeight="1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</row>
    <row r="44" spans="1:11">
      <c r="H44" s="39" t="s">
        <v>430</v>
      </c>
    </row>
    <row r="45" spans="1:11">
      <c r="G45" s="39"/>
    </row>
    <row r="51" spans="5:6" ht="15">
      <c r="F51" s="38"/>
    </row>
    <row r="52" spans="5:6" ht="15">
      <c r="F52" s="38" t="s">
        <v>431</v>
      </c>
    </row>
    <row r="53" spans="5:6" ht="15" customHeight="1">
      <c r="E53" s="38"/>
      <c r="F53" s="38">
        <v>2024</v>
      </c>
    </row>
    <row r="54" spans="5:6" ht="15" customHeight="1">
      <c r="E54" s="38"/>
      <c r="F54" s="3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zoomScaleNormal="100" workbookViewId="0">
      <selection activeCell="A5" sqref="A5:F5"/>
    </sheetView>
  </sheetViews>
  <sheetFormatPr defaultColWidth="9.140625" defaultRowHeight="12.75"/>
  <cols>
    <col min="1" max="1" width="5.85546875" style="45" customWidth="1"/>
    <col min="2" max="2" width="48.42578125" style="45" customWidth="1"/>
    <col min="3" max="3" width="7.7109375" style="45" customWidth="1"/>
    <col min="4" max="4" width="11" style="45" customWidth="1"/>
    <col min="5" max="5" width="11.140625" style="45" customWidth="1"/>
    <col min="6" max="6" width="10.7109375" style="45" customWidth="1"/>
    <col min="7" max="7" width="9.140625" style="12"/>
    <col min="8" max="8" width="13.85546875" style="12" customWidth="1"/>
    <col min="9" max="16384" width="9.140625" style="12"/>
  </cols>
  <sheetData>
    <row r="1" spans="1:14" ht="14.25">
      <c r="C1" s="576" t="s">
        <v>942</v>
      </c>
      <c r="D1" s="576"/>
      <c r="E1" s="576"/>
      <c r="F1" s="576"/>
      <c r="G1" s="572"/>
    </row>
    <row r="2" spans="1:14" ht="18.75" customHeight="1">
      <c r="C2" s="577" t="s">
        <v>943</v>
      </c>
      <c r="D2" s="577"/>
      <c r="E2" s="577"/>
      <c r="F2" s="577"/>
      <c r="G2" s="572"/>
    </row>
    <row r="3" spans="1:14" s="575" customFormat="1" ht="19.5" customHeight="1">
      <c r="A3" s="573"/>
      <c r="B3" s="573"/>
      <c r="C3" s="578" t="s">
        <v>944</v>
      </c>
      <c r="D3" s="578"/>
      <c r="E3" s="578"/>
      <c r="F3" s="578"/>
      <c r="G3" s="574"/>
    </row>
    <row r="4" spans="1:14" ht="14.25">
      <c r="C4" s="462"/>
      <c r="D4" s="462"/>
      <c r="E4" s="462"/>
      <c r="F4" s="462"/>
      <c r="G4" s="462"/>
    </row>
    <row r="5" spans="1:14" s="9" customFormat="1" ht="15.75">
      <c r="A5" s="459" t="s">
        <v>478</v>
      </c>
      <c r="B5" s="459"/>
      <c r="C5" s="459"/>
      <c r="D5" s="459"/>
      <c r="E5" s="459"/>
      <c r="F5" s="459"/>
    </row>
    <row r="6" spans="1:14" s="1" customFormat="1">
      <c r="A6" s="40"/>
      <c r="B6" s="41"/>
      <c r="C6" s="42"/>
      <c r="D6" s="42"/>
      <c r="E6" s="43"/>
      <c r="F6" s="43"/>
    </row>
    <row r="7" spans="1:14">
      <c r="A7" s="44"/>
      <c r="B7" s="44"/>
      <c r="C7" s="44"/>
      <c r="D7" s="44"/>
      <c r="F7" s="46" t="s">
        <v>457</v>
      </c>
    </row>
    <row r="8" spans="1:14" ht="12.75" customHeight="1">
      <c r="A8" s="457" t="s">
        <v>439</v>
      </c>
      <c r="B8" s="457" t="s">
        <v>458</v>
      </c>
      <c r="C8" s="457" t="s">
        <v>438</v>
      </c>
      <c r="D8" s="457" t="s">
        <v>437</v>
      </c>
      <c r="E8" s="47" t="s">
        <v>469</v>
      </c>
      <c r="F8" s="47"/>
    </row>
    <row r="9" spans="1:14" ht="34.9" customHeight="1">
      <c r="A9" s="458"/>
      <c r="B9" s="458"/>
      <c r="C9" s="458"/>
      <c r="D9" s="458"/>
      <c r="E9" s="48" t="s">
        <v>459</v>
      </c>
      <c r="F9" s="48" t="s">
        <v>532</v>
      </c>
      <c r="H9" s="456"/>
    </row>
    <row r="10" spans="1:14" s="10" customFormat="1">
      <c r="A10" s="49">
        <v>1</v>
      </c>
      <c r="B10" s="48">
        <v>2</v>
      </c>
      <c r="C10" s="50">
        <v>3</v>
      </c>
      <c r="D10" s="50">
        <v>4</v>
      </c>
      <c r="E10" s="50">
        <v>5</v>
      </c>
      <c r="F10" s="48">
        <v>6</v>
      </c>
      <c r="H10" s="456"/>
      <c r="I10" s="12"/>
      <c r="J10" s="12"/>
      <c r="K10" s="12"/>
      <c r="L10" s="12"/>
      <c r="M10" s="12"/>
      <c r="N10" s="12"/>
    </row>
    <row r="11" spans="1:14" s="14" customFormat="1" ht="28.5">
      <c r="A11" s="51" t="s">
        <v>171</v>
      </c>
      <c r="B11" s="52" t="s">
        <v>467</v>
      </c>
      <c r="C11" s="53"/>
      <c r="D11" s="460">
        <f>E11</f>
        <v>329468.87400000001</v>
      </c>
      <c r="E11" s="460">
        <f>E14+E60+E94</f>
        <v>329468.87400000001</v>
      </c>
      <c r="F11" s="54"/>
      <c r="G11" s="12"/>
      <c r="H11" s="456"/>
      <c r="I11" s="12"/>
      <c r="J11" s="12"/>
      <c r="K11" s="12"/>
      <c r="L11" s="12"/>
      <c r="M11" s="12"/>
      <c r="N11" s="12"/>
    </row>
    <row r="12" spans="1:14" s="11" customFormat="1">
      <c r="A12" s="55"/>
      <c r="B12" s="56" t="s">
        <v>470</v>
      </c>
      <c r="C12" s="53"/>
      <c r="D12" s="461"/>
      <c r="E12" s="461"/>
      <c r="F12" s="54"/>
      <c r="G12" s="12"/>
      <c r="H12" s="456"/>
      <c r="I12" s="12"/>
      <c r="J12" s="12"/>
      <c r="K12" s="12"/>
      <c r="L12" s="12"/>
      <c r="M12" s="12"/>
      <c r="N12" s="12"/>
    </row>
    <row r="13" spans="1:14" s="11" customFormat="1">
      <c r="A13" s="57" t="s">
        <v>172</v>
      </c>
      <c r="B13" s="58" t="s">
        <v>479</v>
      </c>
      <c r="C13" s="59">
        <v>7100</v>
      </c>
      <c r="D13" s="60"/>
      <c r="E13" s="61"/>
      <c r="F13" s="62" t="s">
        <v>177</v>
      </c>
      <c r="G13" s="10"/>
      <c r="H13" s="456"/>
      <c r="I13" s="10"/>
      <c r="J13" s="10"/>
      <c r="K13" s="10"/>
      <c r="L13" s="10"/>
      <c r="M13" s="10"/>
      <c r="N13" s="10"/>
    </row>
    <row r="14" spans="1:14" s="13" customFormat="1" ht="25.5">
      <c r="A14" s="55"/>
      <c r="B14" s="63" t="s">
        <v>440</v>
      </c>
      <c r="C14" s="64"/>
      <c r="D14" s="65">
        <f t="shared" ref="D14:D74" si="0">E14</f>
        <v>60224.286999999997</v>
      </c>
      <c r="E14" s="66">
        <f>E16+E21+E23</f>
        <v>60224.286999999997</v>
      </c>
      <c r="F14" s="67"/>
      <c r="G14" s="17" t="s">
        <v>409</v>
      </c>
      <c r="H14" s="456"/>
      <c r="I14" s="11"/>
      <c r="J14" s="11"/>
      <c r="K14" s="11"/>
      <c r="L14" s="14"/>
      <c r="M14" s="11"/>
      <c r="N14" s="11"/>
    </row>
    <row r="15" spans="1:14" s="11" customFormat="1">
      <c r="A15" s="55"/>
      <c r="B15" s="63" t="s">
        <v>471</v>
      </c>
      <c r="C15" s="68"/>
      <c r="D15" s="69"/>
      <c r="E15" s="70"/>
      <c r="F15" s="67"/>
    </row>
    <row r="16" spans="1:14" s="13" customFormat="1" ht="25.5">
      <c r="A16" s="57" t="s">
        <v>49</v>
      </c>
      <c r="B16" s="71" t="s">
        <v>480</v>
      </c>
      <c r="C16" s="59">
        <v>7131</v>
      </c>
      <c r="D16" s="460">
        <f t="shared" si="0"/>
        <v>34295.934999999998</v>
      </c>
      <c r="E16" s="72">
        <f>E18+E19</f>
        <v>34295.934999999998</v>
      </c>
      <c r="F16" s="62" t="s">
        <v>177</v>
      </c>
      <c r="I16" s="11"/>
      <c r="J16" s="11"/>
      <c r="K16" s="11"/>
      <c r="L16" s="14"/>
      <c r="M16" s="11"/>
      <c r="N16" s="11"/>
    </row>
    <row r="17" spans="1:14" s="11" customFormat="1">
      <c r="A17" s="55"/>
      <c r="B17" s="73" t="s">
        <v>471</v>
      </c>
      <c r="C17" s="68"/>
      <c r="D17" s="461"/>
      <c r="E17" s="54"/>
      <c r="F17" s="67"/>
    </row>
    <row r="18" spans="1:14" ht="38.25">
      <c r="A18" s="74" t="s">
        <v>324</v>
      </c>
      <c r="B18" s="75" t="s">
        <v>481</v>
      </c>
      <c r="C18" s="76"/>
      <c r="D18" s="77">
        <f t="shared" si="0"/>
        <v>147</v>
      </c>
      <c r="E18" s="78">
        <v>147</v>
      </c>
      <c r="F18" s="79" t="s">
        <v>177</v>
      </c>
      <c r="I18" s="11"/>
      <c r="J18" s="11"/>
      <c r="K18" s="11"/>
      <c r="L18" s="14"/>
      <c r="M18" s="11"/>
      <c r="N18" s="11"/>
    </row>
    <row r="19" spans="1:14" ht="25.5">
      <c r="A19" s="74" t="s">
        <v>325</v>
      </c>
      <c r="B19" s="75" t="s">
        <v>482</v>
      </c>
      <c r="C19" s="76"/>
      <c r="D19" s="77">
        <f t="shared" si="0"/>
        <v>34148.934999999998</v>
      </c>
      <c r="E19" s="60">
        <f>25191.048+8457.887+500</f>
        <v>34148.934999999998</v>
      </c>
      <c r="F19" s="79" t="s">
        <v>177</v>
      </c>
      <c r="G19" s="18"/>
      <c r="I19" s="11"/>
      <c r="J19" s="11"/>
      <c r="K19" s="11"/>
      <c r="L19" s="11"/>
      <c r="M19" s="11"/>
      <c r="N19" s="11"/>
    </row>
    <row r="20" spans="1:14" s="13" customFormat="1">
      <c r="A20" s="57" t="s">
        <v>50</v>
      </c>
      <c r="B20" s="71" t="s">
        <v>483</v>
      </c>
      <c r="C20" s="80">
        <v>7136</v>
      </c>
      <c r="D20" s="77"/>
      <c r="E20" s="81"/>
      <c r="F20" s="62" t="s">
        <v>177</v>
      </c>
      <c r="L20" s="11"/>
    </row>
    <row r="21" spans="1:14" s="11" customFormat="1">
      <c r="A21" s="55"/>
      <c r="B21" s="73" t="s">
        <v>471</v>
      </c>
      <c r="C21" s="82"/>
      <c r="D21" s="83">
        <f t="shared" si="0"/>
        <v>25060.351999999999</v>
      </c>
      <c r="E21" s="84">
        <f>E22</f>
        <v>25060.351999999999</v>
      </c>
      <c r="F21" s="67"/>
      <c r="G21" s="19"/>
      <c r="L21" s="13"/>
    </row>
    <row r="22" spans="1:14">
      <c r="A22" s="74" t="s">
        <v>326</v>
      </c>
      <c r="B22" s="75" t="s">
        <v>484</v>
      </c>
      <c r="C22" s="76"/>
      <c r="D22" s="77">
        <f t="shared" si="0"/>
        <v>25060.351999999999</v>
      </c>
      <c r="E22" s="54">
        <f>24060.352+1000</f>
        <v>25060.351999999999</v>
      </c>
      <c r="F22" s="79" t="s">
        <v>177</v>
      </c>
      <c r="I22" s="13"/>
      <c r="J22" s="13"/>
      <c r="K22" s="13"/>
      <c r="L22" s="11"/>
      <c r="M22" s="13"/>
      <c r="N22" s="13"/>
    </row>
    <row r="23" spans="1:14" s="13" customFormat="1" ht="38.25">
      <c r="A23" s="57" t="s">
        <v>51</v>
      </c>
      <c r="B23" s="71" t="s">
        <v>520</v>
      </c>
      <c r="C23" s="80">
        <v>7145</v>
      </c>
      <c r="D23" s="83">
        <f t="shared" si="0"/>
        <v>868</v>
      </c>
      <c r="E23" s="81">
        <f>E26</f>
        <v>868</v>
      </c>
      <c r="F23" s="62" t="s">
        <v>177</v>
      </c>
      <c r="I23" s="14"/>
      <c r="J23" s="14"/>
      <c r="K23" s="14"/>
      <c r="L23" s="14"/>
      <c r="M23" s="14"/>
      <c r="N23" s="14"/>
    </row>
    <row r="24" spans="1:14" s="11" customFormat="1" ht="13.5">
      <c r="A24" s="55"/>
      <c r="B24" s="73" t="s">
        <v>471</v>
      </c>
      <c r="C24" s="68"/>
      <c r="D24" s="77"/>
      <c r="E24" s="54"/>
      <c r="F24" s="67"/>
      <c r="I24" s="14"/>
      <c r="J24" s="14"/>
      <c r="K24" s="14"/>
      <c r="L24" s="14"/>
      <c r="M24" s="14"/>
      <c r="N24" s="14"/>
    </row>
    <row r="25" spans="1:14" ht="13.5">
      <c r="A25" s="85" t="s">
        <v>327</v>
      </c>
      <c r="B25" s="86" t="s">
        <v>485</v>
      </c>
      <c r="C25" s="87">
        <v>71452</v>
      </c>
      <c r="D25" s="77"/>
      <c r="E25" s="88"/>
      <c r="F25" s="88" t="s">
        <v>177</v>
      </c>
      <c r="I25" s="11"/>
      <c r="J25" s="11"/>
      <c r="K25" s="11"/>
      <c r="L25" s="14"/>
      <c r="M25" s="11"/>
      <c r="N25" s="11"/>
    </row>
    <row r="26" spans="1:14" s="11" customFormat="1" ht="38.25">
      <c r="A26" s="89"/>
      <c r="B26" s="90" t="s">
        <v>441</v>
      </c>
      <c r="C26" s="82"/>
      <c r="D26" s="77">
        <f t="shared" si="0"/>
        <v>868</v>
      </c>
      <c r="E26" s="91">
        <f>E34+E36+E37</f>
        <v>868</v>
      </c>
      <c r="F26" s="91"/>
      <c r="G26" s="19"/>
    </row>
    <row r="27" spans="1:14" s="11" customFormat="1">
      <c r="A27" s="92"/>
      <c r="B27" s="93" t="s">
        <v>471</v>
      </c>
      <c r="C27" s="68"/>
      <c r="D27" s="77"/>
      <c r="E27" s="94"/>
      <c r="F27" s="94"/>
    </row>
    <row r="28" spans="1:14" s="11" customFormat="1" ht="51">
      <c r="A28" s="85" t="s">
        <v>328</v>
      </c>
      <c r="B28" s="95" t="s">
        <v>486</v>
      </c>
      <c r="C28" s="96"/>
      <c r="D28" s="77"/>
      <c r="E28" s="88"/>
      <c r="F28" s="88" t="s">
        <v>177</v>
      </c>
    </row>
    <row r="29" spans="1:14" s="11" customFormat="1">
      <c r="A29" s="97"/>
      <c r="B29" s="98" t="s">
        <v>465</v>
      </c>
      <c r="C29" s="68"/>
      <c r="D29" s="77"/>
      <c r="E29" s="94"/>
      <c r="F29" s="94"/>
    </row>
    <row r="30" spans="1:14" s="11" customFormat="1">
      <c r="A30" s="74" t="s">
        <v>329</v>
      </c>
      <c r="B30" s="99" t="s">
        <v>472</v>
      </c>
      <c r="C30" s="76"/>
      <c r="D30" s="77"/>
      <c r="E30" s="79"/>
      <c r="F30" s="79" t="s">
        <v>177</v>
      </c>
    </row>
    <row r="31" spans="1:14" s="11" customFormat="1">
      <c r="A31" s="74" t="s">
        <v>330</v>
      </c>
      <c r="B31" s="99" t="s">
        <v>473</v>
      </c>
      <c r="C31" s="76"/>
      <c r="D31" s="77"/>
      <c r="E31" s="79"/>
      <c r="F31" s="79" t="s">
        <v>177</v>
      </c>
    </row>
    <row r="32" spans="1:14" s="11" customFormat="1" ht="102">
      <c r="A32" s="74" t="s">
        <v>331</v>
      </c>
      <c r="B32" s="100" t="s">
        <v>521</v>
      </c>
      <c r="C32" s="76"/>
      <c r="D32" s="77"/>
      <c r="E32" s="79"/>
      <c r="F32" s="79" t="s">
        <v>177</v>
      </c>
    </row>
    <row r="33" spans="1:6" s="11" customFormat="1" ht="38.25">
      <c r="A33" s="101" t="s">
        <v>332</v>
      </c>
      <c r="B33" s="100" t="s">
        <v>522</v>
      </c>
      <c r="C33" s="76"/>
      <c r="D33" s="77"/>
      <c r="E33" s="79"/>
      <c r="F33" s="79" t="s">
        <v>177</v>
      </c>
    </row>
    <row r="34" spans="1:6" s="11" customFormat="1" ht="63.75">
      <c r="A34" s="74" t="s">
        <v>333</v>
      </c>
      <c r="B34" s="100" t="s">
        <v>523</v>
      </c>
      <c r="C34" s="76"/>
      <c r="D34" s="77">
        <f t="shared" si="0"/>
        <v>308</v>
      </c>
      <c r="E34" s="79">
        <f>380-72</f>
        <v>308</v>
      </c>
      <c r="F34" s="79" t="s">
        <v>177</v>
      </c>
    </row>
    <row r="35" spans="1:6" s="11" customFormat="1" ht="25.5">
      <c r="A35" s="74" t="s">
        <v>334</v>
      </c>
      <c r="B35" s="100" t="s">
        <v>524</v>
      </c>
      <c r="C35" s="76"/>
      <c r="D35" s="77"/>
      <c r="E35" s="79"/>
      <c r="F35" s="79" t="s">
        <v>177</v>
      </c>
    </row>
    <row r="36" spans="1:6" s="11" customFormat="1" ht="76.5">
      <c r="A36" s="74" t="s">
        <v>335</v>
      </c>
      <c r="B36" s="100" t="s">
        <v>487</v>
      </c>
      <c r="C36" s="76"/>
      <c r="D36" s="77">
        <f t="shared" si="0"/>
        <v>520</v>
      </c>
      <c r="E36" s="79">
        <f>120+400</f>
        <v>520</v>
      </c>
      <c r="F36" s="79" t="s">
        <v>177</v>
      </c>
    </row>
    <row r="37" spans="1:6" s="11" customFormat="1" ht="76.5">
      <c r="A37" s="74" t="s">
        <v>336</v>
      </c>
      <c r="B37" s="100" t="s">
        <v>525</v>
      </c>
      <c r="C37" s="76"/>
      <c r="D37" s="77">
        <f t="shared" si="0"/>
        <v>40</v>
      </c>
      <c r="E37" s="79">
        <v>40</v>
      </c>
      <c r="F37" s="79" t="s">
        <v>177</v>
      </c>
    </row>
    <row r="38" spans="1:6" s="11" customFormat="1" ht="51">
      <c r="A38" s="74" t="s">
        <v>337</v>
      </c>
      <c r="B38" s="100" t="s">
        <v>488</v>
      </c>
      <c r="C38" s="76"/>
      <c r="D38" s="77"/>
      <c r="E38" s="79"/>
      <c r="F38" s="79" t="s">
        <v>177</v>
      </c>
    </row>
    <row r="39" spans="1:6" s="11" customFormat="1" ht="25.5">
      <c r="A39" s="74" t="s">
        <v>338</v>
      </c>
      <c r="B39" s="100" t="s">
        <v>489</v>
      </c>
      <c r="C39" s="76"/>
      <c r="D39" s="77"/>
      <c r="E39" s="79"/>
      <c r="F39" s="79" t="s">
        <v>177</v>
      </c>
    </row>
    <row r="40" spans="1:6" s="11" customFormat="1" ht="38.25">
      <c r="A40" s="74" t="s">
        <v>339</v>
      </c>
      <c r="B40" s="100" t="s">
        <v>526</v>
      </c>
      <c r="C40" s="76"/>
      <c r="D40" s="77"/>
      <c r="E40" s="79"/>
      <c r="F40" s="79" t="s">
        <v>177</v>
      </c>
    </row>
    <row r="41" spans="1:6" s="13" customFormat="1" ht="63.75">
      <c r="A41" s="74" t="s">
        <v>340</v>
      </c>
      <c r="B41" s="100" t="s">
        <v>490</v>
      </c>
      <c r="C41" s="76"/>
      <c r="D41" s="77"/>
      <c r="E41" s="79"/>
      <c r="F41" s="79" t="s">
        <v>177</v>
      </c>
    </row>
    <row r="42" spans="1:6" s="11" customFormat="1" ht="38.25">
      <c r="A42" s="74" t="s">
        <v>39</v>
      </c>
      <c r="B42" s="100" t="s">
        <v>491</v>
      </c>
      <c r="C42" s="76"/>
      <c r="D42" s="77"/>
      <c r="E42" s="79"/>
      <c r="F42" s="79" t="s">
        <v>177</v>
      </c>
    </row>
    <row r="43" spans="1:6" ht="38.25">
      <c r="A43" s="57" t="s">
        <v>341</v>
      </c>
      <c r="B43" s="71" t="s">
        <v>492</v>
      </c>
      <c r="C43" s="80">
        <v>7146</v>
      </c>
      <c r="D43" s="77"/>
      <c r="E43" s="81"/>
      <c r="F43" s="62" t="s">
        <v>177</v>
      </c>
    </row>
    <row r="44" spans="1:6" s="11" customFormat="1">
      <c r="A44" s="55"/>
      <c r="B44" s="73" t="s">
        <v>471</v>
      </c>
      <c r="C44" s="82"/>
      <c r="D44" s="77"/>
      <c r="E44" s="54"/>
      <c r="F44" s="67"/>
    </row>
    <row r="45" spans="1:6" s="11" customFormat="1">
      <c r="A45" s="85" t="s">
        <v>342</v>
      </c>
      <c r="B45" s="86" t="s">
        <v>493</v>
      </c>
      <c r="C45" s="96"/>
      <c r="D45" s="77"/>
      <c r="E45" s="88"/>
      <c r="F45" s="88" t="s">
        <v>177</v>
      </c>
    </row>
    <row r="46" spans="1:6" s="11" customFormat="1">
      <c r="A46" s="89"/>
      <c r="B46" s="90" t="s">
        <v>442</v>
      </c>
      <c r="C46" s="64"/>
      <c r="D46" s="77"/>
      <c r="E46" s="91"/>
      <c r="F46" s="91"/>
    </row>
    <row r="47" spans="1:6" s="13" customFormat="1">
      <c r="A47" s="92"/>
      <c r="B47" s="93" t="s">
        <v>471</v>
      </c>
      <c r="C47" s="68"/>
      <c r="D47" s="77"/>
      <c r="E47" s="94"/>
      <c r="F47" s="94"/>
    </row>
    <row r="48" spans="1:6" s="11" customFormat="1" ht="89.25">
      <c r="A48" s="92" t="s">
        <v>343</v>
      </c>
      <c r="B48" s="98" t="s">
        <v>494</v>
      </c>
      <c r="C48" s="102"/>
      <c r="D48" s="77"/>
      <c r="E48" s="94"/>
      <c r="F48" s="94" t="s">
        <v>177</v>
      </c>
    </row>
    <row r="49" spans="1:7" ht="102">
      <c r="A49" s="101" t="s">
        <v>344</v>
      </c>
      <c r="B49" s="100" t="s">
        <v>527</v>
      </c>
      <c r="C49" s="76"/>
      <c r="D49" s="77"/>
      <c r="E49" s="79"/>
      <c r="F49" s="79" t="s">
        <v>177</v>
      </c>
    </row>
    <row r="50" spans="1:7" s="11" customFormat="1">
      <c r="A50" s="57" t="s">
        <v>345</v>
      </c>
      <c r="B50" s="71" t="s">
        <v>474</v>
      </c>
      <c r="C50" s="59">
        <v>7161</v>
      </c>
      <c r="D50" s="77"/>
      <c r="E50" s="81"/>
      <c r="F50" s="62" t="s">
        <v>177</v>
      </c>
    </row>
    <row r="51" spans="1:7" s="11" customFormat="1">
      <c r="A51" s="89"/>
      <c r="B51" s="90" t="s">
        <v>443</v>
      </c>
      <c r="C51" s="64"/>
      <c r="D51" s="77"/>
      <c r="E51" s="54"/>
      <c r="F51" s="91"/>
    </row>
    <row r="52" spans="1:7" s="11" customFormat="1">
      <c r="A52" s="55"/>
      <c r="B52" s="90" t="s">
        <v>471</v>
      </c>
      <c r="C52" s="68"/>
      <c r="D52" s="77"/>
      <c r="E52" s="54"/>
      <c r="F52" s="67"/>
    </row>
    <row r="53" spans="1:7" s="11" customFormat="1" ht="38.25">
      <c r="A53" s="85" t="s">
        <v>346</v>
      </c>
      <c r="B53" s="86" t="s">
        <v>517</v>
      </c>
      <c r="C53" s="87"/>
      <c r="D53" s="77"/>
      <c r="E53" s="88"/>
      <c r="F53" s="88" t="s">
        <v>177</v>
      </c>
    </row>
    <row r="54" spans="1:7" s="13" customFormat="1">
      <c r="A54" s="92"/>
      <c r="B54" s="93" t="s">
        <v>444</v>
      </c>
      <c r="C54" s="82"/>
      <c r="D54" s="77"/>
      <c r="E54" s="94"/>
      <c r="F54" s="94"/>
    </row>
    <row r="55" spans="1:7" s="11" customFormat="1">
      <c r="A55" s="103" t="s">
        <v>347</v>
      </c>
      <c r="B55" s="100" t="s">
        <v>460</v>
      </c>
      <c r="C55" s="76"/>
      <c r="D55" s="77"/>
      <c r="E55" s="79"/>
      <c r="F55" s="79" t="s">
        <v>177</v>
      </c>
    </row>
    <row r="56" spans="1:7" s="13" customFormat="1">
      <c r="A56" s="103" t="s">
        <v>348</v>
      </c>
      <c r="B56" s="100" t="s">
        <v>475</v>
      </c>
      <c r="C56" s="76"/>
      <c r="D56" s="77"/>
      <c r="E56" s="79"/>
      <c r="F56" s="79" t="s">
        <v>177</v>
      </c>
    </row>
    <row r="57" spans="1:7" s="11" customFormat="1" ht="63.75">
      <c r="A57" s="103" t="s">
        <v>349</v>
      </c>
      <c r="B57" s="100" t="s">
        <v>528</v>
      </c>
      <c r="C57" s="76"/>
      <c r="D57" s="77"/>
      <c r="E57" s="79"/>
      <c r="F57" s="79" t="s">
        <v>177</v>
      </c>
    </row>
    <row r="58" spans="1:7" ht="76.5">
      <c r="A58" s="103" t="s">
        <v>221</v>
      </c>
      <c r="B58" s="86" t="s">
        <v>529</v>
      </c>
      <c r="C58" s="76"/>
      <c r="D58" s="77"/>
      <c r="E58" s="88"/>
      <c r="F58" s="79" t="s">
        <v>177</v>
      </c>
    </row>
    <row r="59" spans="1:7" s="13" customFormat="1">
      <c r="A59" s="57" t="s">
        <v>173</v>
      </c>
      <c r="B59" s="71" t="s">
        <v>456</v>
      </c>
      <c r="C59" s="59">
        <v>7300</v>
      </c>
      <c r="D59" s="77"/>
      <c r="E59" s="81"/>
      <c r="F59" s="62">
        <f>F65+F71+F86</f>
        <v>0</v>
      </c>
    </row>
    <row r="60" spans="1:7" s="13" customFormat="1" ht="25.5">
      <c r="A60" s="55"/>
      <c r="B60" s="73" t="s">
        <v>445</v>
      </c>
      <c r="C60" s="104"/>
      <c r="D60" s="83">
        <f t="shared" si="0"/>
        <v>238433.587</v>
      </c>
      <c r="E60" s="105">
        <f>E74</f>
        <v>238433.587</v>
      </c>
      <c r="F60" s="67"/>
      <c r="G60" s="17"/>
    </row>
    <row r="61" spans="1:7">
      <c r="A61" s="55"/>
      <c r="B61" s="73" t="s">
        <v>471</v>
      </c>
      <c r="C61" s="68"/>
      <c r="D61" s="77"/>
      <c r="E61" s="54"/>
      <c r="F61" s="67"/>
    </row>
    <row r="62" spans="1:7" s="13" customFormat="1" ht="38.25">
      <c r="A62" s="57" t="s">
        <v>53</v>
      </c>
      <c r="B62" s="71" t="s">
        <v>495</v>
      </c>
      <c r="C62" s="80">
        <v>7311</v>
      </c>
      <c r="D62" s="77"/>
      <c r="E62" s="81"/>
      <c r="F62" s="62" t="s">
        <v>177</v>
      </c>
    </row>
    <row r="63" spans="1:7">
      <c r="A63" s="55"/>
      <c r="B63" s="106" t="s">
        <v>471</v>
      </c>
      <c r="C63" s="82"/>
      <c r="D63" s="77"/>
      <c r="E63" s="54"/>
      <c r="F63" s="67"/>
    </row>
    <row r="64" spans="1:7" s="13" customFormat="1" ht="63.75">
      <c r="A64" s="74" t="s">
        <v>350</v>
      </c>
      <c r="B64" s="86" t="s">
        <v>533</v>
      </c>
      <c r="C64" s="107"/>
      <c r="D64" s="77"/>
      <c r="E64" s="108"/>
      <c r="F64" s="79" t="s">
        <v>177</v>
      </c>
    </row>
    <row r="65" spans="1:6" ht="38.25">
      <c r="A65" s="109" t="s">
        <v>54</v>
      </c>
      <c r="B65" s="71" t="s">
        <v>496</v>
      </c>
      <c r="C65" s="110">
        <v>7312</v>
      </c>
      <c r="D65" s="77"/>
      <c r="E65" s="62" t="s">
        <v>177</v>
      </c>
      <c r="F65" s="88"/>
    </row>
    <row r="66" spans="1:6" s="13" customFormat="1">
      <c r="A66" s="111"/>
      <c r="B66" s="106" t="s">
        <v>471</v>
      </c>
      <c r="C66" s="112"/>
      <c r="D66" s="77"/>
      <c r="E66" s="113"/>
      <c r="F66" s="114"/>
    </row>
    <row r="67" spans="1:6" s="11" customFormat="1" ht="63.75">
      <c r="A67" s="101" t="s">
        <v>55</v>
      </c>
      <c r="B67" s="86" t="s">
        <v>534</v>
      </c>
      <c r="C67" s="107"/>
      <c r="D67" s="77"/>
      <c r="E67" s="79" t="s">
        <v>177</v>
      </c>
      <c r="F67" s="79"/>
    </row>
    <row r="68" spans="1:6" ht="38.25">
      <c r="A68" s="109" t="s">
        <v>351</v>
      </c>
      <c r="B68" s="71" t="s">
        <v>497</v>
      </c>
      <c r="C68" s="110">
        <v>7321</v>
      </c>
      <c r="D68" s="77"/>
      <c r="E68" s="62"/>
      <c r="F68" s="62" t="s">
        <v>177</v>
      </c>
    </row>
    <row r="69" spans="1:6" s="11" customFormat="1">
      <c r="A69" s="111"/>
      <c r="B69" s="106" t="s">
        <v>471</v>
      </c>
      <c r="C69" s="112"/>
      <c r="D69" s="77"/>
      <c r="E69" s="113"/>
      <c r="F69" s="114"/>
    </row>
    <row r="70" spans="1:6" ht="51">
      <c r="A70" s="74" t="s">
        <v>352</v>
      </c>
      <c r="B70" s="86" t="s">
        <v>535</v>
      </c>
      <c r="C70" s="107"/>
      <c r="D70" s="77"/>
      <c r="E70" s="79"/>
      <c r="F70" s="79" t="s">
        <v>177</v>
      </c>
    </row>
    <row r="71" spans="1:6" ht="38.25">
      <c r="A71" s="109" t="s">
        <v>353</v>
      </c>
      <c r="B71" s="71" t="s">
        <v>498</v>
      </c>
      <c r="C71" s="110">
        <v>7322</v>
      </c>
      <c r="D71" s="77"/>
      <c r="E71" s="62" t="s">
        <v>177</v>
      </c>
      <c r="F71" s="88"/>
    </row>
    <row r="72" spans="1:6">
      <c r="A72" s="111"/>
      <c r="B72" s="106" t="s">
        <v>471</v>
      </c>
      <c r="C72" s="112"/>
      <c r="D72" s="77"/>
      <c r="E72" s="113"/>
      <c r="F72" s="114"/>
    </row>
    <row r="73" spans="1:6" ht="51">
      <c r="A73" s="74" t="s">
        <v>354</v>
      </c>
      <c r="B73" s="86" t="s">
        <v>536</v>
      </c>
      <c r="C73" s="107"/>
      <c r="D73" s="77"/>
      <c r="E73" s="79" t="s">
        <v>177</v>
      </c>
      <c r="F73" s="79"/>
    </row>
    <row r="74" spans="1:6" ht="38.25">
      <c r="A74" s="57" t="s">
        <v>355</v>
      </c>
      <c r="B74" s="71" t="s">
        <v>499</v>
      </c>
      <c r="C74" s="59">
        <v>7331</v>
      </c>
      <c r="D74" s="83">
        <f t="shared" si="0"/>
        <v>238433.587</v>
      </c>
      <c r="E74" s="105">
        <f>E77</f>
        <v>238433.587</v>
      </c>
      <c r="F74" s="62" t="s">
        <v>177</v>
      </c>
    </row>
    <row r="75" spans="1:6">
      <c r="A75" s="55"/>
      <c r="B75" s="73" t="s">
        <v>446</v>
      </c>
      <c r="C75" s="104"/>
      <c r="D75" s="77"/>
      <c r="E75" s="54"/>
      <c r="F75" s="67"/>
    </row>
    <row r="76" spans="1:6">
      <c r="A76" s="55"/>
      <c r="B76" s="73" t="s">
        <v>465</v>
      </c>
      <c r="C76" s="68"/>
      <c r="D76" s="77"/>
      <c r="F76" s="67"/>
    </row>
    <row r="77" spans="1:6" ht="38.25">
      <c r="A77" s="85" t="s">
        <v>356</v>
      </c>
      <c r="B77" s="86" t="s">
        <v>537</v>
      </c>
      <c r="C77" s="87"/>
      <c r="D77" s="77">
        <f t="shared" ref="D77:D122" si="1">E77</f>
        <v>238433.587</v>
      </c>
      <c r="E77" s="115">
        <v>238433.587</v>
      </c>
      <c r="F77" s="88" t="s">
        <v>177</v>
      </c>
    </row>
    <row r="78" spans="1:6" ht="38.25">
      <c r="A78" s="85" t="s">
        <v>357</v>
      </c>
      <c r="B78" s="86" t="s">
        <v>500</v>
      </c>
      <c r="C78" s="116"/>
      <c r="D78" s="77"/>
      <c r="E78" s="79"/>
      <c r="F78" s="88" t="s">
        <v>177</v>
      </c>
    </row>
    <row r="79" spans="1:6" s="13" customFormat="1">
      <c r="A79" s="92"/>
      <c r="B79" s="117" t="s">
        <v>471</v>
      </c>
      <c r="C79" s="118"/>
      <c r="D79" s="77"/>
      <c r="E79" s="94"/>
      <c r="F79" s="94"/>
    </row>
    <row r="80" spans="1:6" s="11" customFormat="1" ht="63.75">
      <c r="A80" s="74" t="s">
        <v>358</v>
      </c>
      <c r="B80" s="99" t="s">
        <v>530</v>
      </c>
      <c r="C80" s="76"/>
      <c r="D80" s="77"/>
      <c r="E80" s="79"/>
      <c r="F80" s="79" t="s">
        <v>177</v>
      </c>
    </row>
    <row r="81" spans="1:8" ht="25.5">
      <c r="A81" s="74" t="s">
        <v>359</v>
      </c>
      <c r="B81" s="99" t="s">
        <v>501</v>
      </c>
      <c r="C81" s="76"/>
      <c r="D81" s="77"/>
      <c r="E81" s="79"/>
      <c r="F81" s="79" t="s">
        <v>177</v>
      </c>
    </row>
    <row r="82" spans="1:8" ht="38.25">
      <c r="A82" s="74" t="s">
        <v>360</v>
      </c>
      <c r="B82" s="86" t="s">
        <v>502</v>
      </c>
      <c r="C82" s="107"/>
      <c r="D82" s="77"/>
      <c r="E82" s="79"/>
      <c r="F82" s="79" t="s">
        <v>177</v>
      </c>
      <c r="H82" s="16"/>
    </row>
    <row r="83" spans="1:8" ht="38.25">
      <c r="A83" s="85" t="s">
        <v>361</v>
      </c>
      <c r="B83" s="86" t="s">
        <v>538</v>
      </c>
      <c r="C83" s="116"/>
      <c r="D83" s="77"/>
      <c r="E83" s="88"/>
      <c r="F83" s="88" t="s">
        <v>177</v>
      </c>
      <c r="H83" s="16"/>
    </row>
    <row r="84" spans="1:8" s="13" customFormat="1">
      <c r="A84" s="55"/>
      <c r="B84" s="73" t="s">
        <v>465</v>
      </c>
      <c r="C84" s="68"/>
      <c r="D84" s="77"/>
      <c r="E84" s="54"/>
      <c r="F84" s="67"/>
    </row>
    <row r="85" spans="1:8" s="11" customFormat="1" ht="38.25">
      <c r="A85" s="74" t="s">
        <v>362</v>
      </c>
      <c r="B85" s="99" t="s">
        <v>539</v>
      </c>
      <c r="C85" s="107"/>
      <c r="D85" s="77"/>
      <c r="E85" s="79"/>
      <c r="F85" s="79" t="s">
        <v>177</v>
      </c>
      <c r="G85" s="15"/>
    </row>
    <row r="86" spans="1:8" s="13" customFormat="1" ht="38.25">
      <c r="A86" s="57" t="s">
        <v>363</v>
      </c>
      <c r="B86" s="71" t="s">
        <v>503</v>
      </c>
      <c r="C86" s="80">
        <v>7332</v>
      </c>
      <c r="D86" s="77"/>
      <c r="E86" s="62" t="s">
        <v>177</v>
      </c>
      <c r="F86" s="62"/>
    </row>
    <row r="87" spans="1:8" s="11" customFormat="1">
      <c r="A87" s="55"/>
      <c r="B87" s="73" t="s">
        <v>447</v>
      </c>
      <c r="C87" s="82"/>
      <c r="D87" s="77"/>
      <c r="E87" s="91"/>
      <c r="F87" s="67"/>
    </row>
    <row r="88" spans="1:8">
      <c r="A88" s="55"/>
      <c r="B88" s="106" t="s">
        <v>471</v>
      </c>
      <c r="C88" s="82"/>
      <c r="D88" s="77"/>
      <c r="E88" s="67"/>
      <c r="F88" s="67"/>
    </row>
    <row r="89" spans="1:8" s="13" customFormat="1" ht="38.25">
      <c r="A89" s="74" t="s">
        <v>364</v>
      </c>
      <c r="B89" s="86" t="s">
        <v>540</v>
      </c>
      <c r="C89" s="107"/>
      <c r="D89" s="77"/>
      <c r="E89" s="79" t="s">
        <v>177</v>
      </c>
      <c r="F89" s="119"/>
    </row>
    <row r="90" spans="1:8" s="11" customFormat="1" ht="38.25">
      <c r="A90" s="85" t="s">
        <v>365</v>
      </c>
      <c r="B90" s="86" t="s">
        <v>541</v>
      </c>
      <c r="C90" s="116"/>
      <c r="D90" s="77"/>
      <c r="E90" s="88" t="s">
        <v>177</v>
      </c>
      <c r="F90" s="88"/>
    </row>
    <row r="91" spans="1:8">
      <c r="A91" s="55"/>
      <c r="B91" s="73" t="s">
        <v>465</v>
      </c>
      <c r="C91" s="68"/>
      <c r="D91" s="77"/>
      <c r="E91" s="54"/>
      <c r="F91" s="67"/>
    </row>
    <row r="92" spans="1:8" s="13" customFormat="1" ht="38.25">
      <c r="A92" s="74" t="s">
        <v>366</v>
      </c>
      <c r="B92" s="99" t="s">
        <v>539</v>
      </c>
      <c r="C92" s="107"/>
      <c r="D92" s="77"/>
      <c r="E92" s="79" t="s">
        <v>177</v>
      </c>
      <c r="F92" s="79"/>
      <c r="G92" s="15"/>
    </row>
    <row r="93" spans="1:8" s="11" customFormat="1">
      <c r="A93" s="57" t="s">
        <v>174</v>
      </c>
      <c r="B93" s="71" t="s">
        <v>468</v>
      </c>
      <c r="C93" s="59">
        <v>7400</v>
      </c>
      <c r="D93" s="77"/>
      <c r="E93" s="81"/>
      <c r="F93" s="62"/>
    </row>
    <row r="94" spans="1:8" ht="38.25">
      <c r="A94" s="55"/>
      <c r="B94" s="73" t="s">
        <v>448</v>
      </c>
      <c r="C94" s="104"/>
      <c r="D94" s="83">
        <f t="shared" si="1"/>
        <v>30811</v>
      </c>
      <c r="E94" s="65">
        <f>E103+E116+E141+E115</f>
        <v>30811</v>
      </c>
      <c r="F94" s="67"/>
    </row>
    <row r="95" spans="1:8">
      <c r="A95" s="55"/>
      <c r="B95" s="73" t="s">
        <v>471</v>
      </c>
      <c r="C95" s="68"/>
      <c r="D95" s="77"/>
      <c r="E95" s="54"/>
      <c r="F95" s="67"/>
    </row>
    <row r="96" spans="1:8">
      <c r="A96" s="57" t="s">
        <v>59</v>
      </c>
      <c r="B96" s="71" t="s">
        <v>461</v>
      </c>
      <c r="C96" s="80">
        <v>7411</v>
      </c>
      <c r="D96" s="77"/>
      <c r="E96" s="62" t="s">
        <v>177</v>
      </c>
      <c r="F96" s="62"/>
    </row>
    <row r="97" spans="1:21">
      <c r="A97" s="55"/>
      <c r="B97" s="73" t="s">
        <v>471</v>
      </c>
      <c r="C97" s="82"/>
      <c r="D97" s="77"/>
      <c r="E97" s="67"/>
      <c r="F97" s="67"/>
    </row>
    <row r="98" spans="1:21" s="13" customFormat="1" ht="38.25">
      <c r="A98" s="74" t="s">
        <v>367</v>
      </c>
      <c r="B98" s="75" t="s">
        <v>504</v>
      </c>
      <c r="C98" s="107"/>
      <c r="D98" s="77"/>
      <c r="E98" s="79" t="s">
        <v>177</v>
      </c>
      <c r="F98" s="79"/>
    </row>
    <row r="99" spans="1:21" s="11" customFormat="1">
      <c r="A99" s="57" t="s">
        <v>368</v>
      </c>
      <c r="B99" s="71" t="s">
        <v>462</v>
      </c>
      <c r="C99" s="80">
        <v>7412</v>
      </c>
      <c r="D99" s="77"/>
      <c r="E99" s="81"/>
      <c r="F99" s="62" t="s">
        <v>177</v>
      </c>
    </row>
    <row r="100" spans="1:21">
      <c r="A100" s="55"/>
      <c r="B100" s="73" t="s">
        <v>471</v>
      </c>
      <c r="C100" s="82"/>
      <c r="D100" s="77"/>
      <c r="E100" s="54"/>
      <c r="F100" s="67"/>
    </row>
    <row r="101" spans="1:21" s="13" customFormat="1" ht="38.25">
      <c r="A101" s="74" t="s">
        <v>369</v>
      </c>
      <c r="B101" s="86" t="s">
        <v>505</v>
      </c>
      <c r="C101" s="107"/>
      <c r="D101" s="77"/>
      <c r="E101" s="79"/>
      <c r="F101" s="79" t="s">
        <v>177</v>
      </c>
    </row>
    <row r="102" spans="1:21" s="11" customFormat="1">
      <c r="A102" s="57" t="s">
        <v>370</v>
      </c>
      <c r="B102" s="71" t="s">
        <v>506</v>
      </c>
      <c r="C102" s="80">
        <v>7415</v>
      </c>
      <c r="D102" s="77"/>
      <c r="E102" s="81"/>
      <c r="F102" s="62" t="s">
        <v>177</v>
      </c>
    </row>
    <row r="103" spans="1:21" s="13" customFormat="1">
      <c r="A103" s="55"/>
      <c r="B103" s="73" t="s">
        <v>449</v>
      </c>
      <c r="C103" s="82"/>
      <c r="D103" s="83">
        <f t="shared" si="1"/>
        <v>7785.1</v>
      </c>
      <c r="E103" s="65">
        <f>E105+E107+E114</f>
        <v>7785.1</v>
      </c>
      <c r="F103" s="67"/>
    </row>
    <row r="104" spans="1:21">
      <c r="A104" s="55"/>
      <c r="B104" s="73" t="s">
        <v>471</v>
      </c>
      <c r="C104" s="82"/>
      <c r="D104" s="77"/>
      <c r="E104" s="54"/>
      <c r="F104" s="67"/>
      <c r="J104" s="11"/>
      <c r="M104" s="11"/>
      <c r="N104" s="11"/>
      <c r="Q104" s="11"/>
      <c r="R104" s="11"/>
      <c r="T104" s="11"/>
      <c r="U104" s="11"/>
    </row>
    <row r="105" spans="1:21" s="13" customFormat="1" ht="25.5">
      <c r="A105" s="74" t="s">
        <v>371</v>
      </c>
      <c r="B105" s="86" t="s">
        <v>507</v>
      </c>
      <c r="C105" s="107"/>
      <c r="D105" s="77">
        <f t="shared" si="1"/>
        <v>5985.1</v>
      </c>
      <c r="E105" s="79">
        <v>5985.1</v>
      </c>
      <c r="F105" s="79" t="s">
        <v>177</v>
      </c>
      <c r="J105" s="12"/>
      <c r="M105" s="12"/>
      <c r="N105" s="12"/>
      <c r="Q105" s="12"/>
      <c r="R105" s="12"/>
      <c r="T105" s="12"/>
      <c r="U105" s="12"/>
    </row>
    <row r="106" spans="1:21" ht="38.25">
      <c r="A106" s="74" t="s">
        <v>372</v>
      </c>
      <c r="B106" s="86" t="s">
        <v>508</v>
      </c>
      <c r="C106" s="107"/>
      <c r="D106" s="77"/>
      <c r="E106" s="79"/>
      <c r="F106" s="79" t="s">
        <v>177</v>
      </c>
      <c r="M106" s="13"/>
      <c r="N106" s="13"/>
      <c r="Q106" s="13"/>
      <c r="R106" s="13"/>
    </row>
    <row r="107" spans="1:21" s="13" customFormat="1" ht="51">
      <c r="A107" s="74" t="s">
        <v>373</v>
      </c>
      <c r="B107" s="86" t="s">
        <v>509</v>
      </c>
      <c r="C107" s="107"/>
      <c r="D107" s="77">
        <f t="shared" si="1"/>
        <v>1800</v>
      </c>
      <c r="E107" s="78">
        <v>1800</v>
      </c>
      <c r="F107" s="79" t="s">
        <v>177</v>
      </c>
      <c r="J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s="11" customFormat="1">
      <c r="A108" s="101" t="s">
        <v>286</v>
      </c>
      <c r="B108" s="86" t="s">
        <v>510</v>
      </c>
      <c r="C108" s="107"/>
      <c r="D108" s="77"/>
      <c r="E108" s="79"/>
      <c r="F108" s="79" t="s">
        <v>177</v>
      </c>
      <c r="I108" s="13"/>
      <c r="J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38.25">
      <c r="A109" s="57" t="s">
        <v>287</v>
      </c>
      <c r="B109" s="71" t="s">
        <v>511</v>
      </c>
      <c r="C109" s="80">
        <v>7421</v>
      </c>
      <c r="D109" s="77"/>
      <c r="E109" s="81"/>
      <c r="F109" s="62" t="s">
        <v>177</v>
      </c>
      <c r="I109" s="11"/>
      <c r="J109" s="13"/>
      <c r="T109" s="13"/>
      <c r="U109" s="13"/>
    </row>
    <row r="110" spans="1:21" s="13" customFormat="1">
      <c r="A110" s="55"/>
      <c r="B110" s="73" t="s">
        <v>450</v>
      </c>
      <c r="C110" s="82"/>
      <c r="D110" s="77"/>
      <c r="E110" s="54"/>
      <c r="F110" s="67"/>
    </row>
    <row r="111" spans="1:21" s="13" customFormat="1">
      <c r="A111" s="55"/>
      <c r="B111" s="73" t="s">
        <v>471</v>
      </c>
      <c r="C111" s="82"/>
      <c r="D111" s="77"/>
      <c r="E111" s="54"/>
      <c r="F111" s="67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11" customFormat="1" ht="102">
      <c r="A112" s="74" t="s">
        <v>288</v>
      </c>
      <c r="B112" s="86" t="s">
        <v>512</v>
      </c>
      <c r="C112" s="107"/>
      <c r="D112" s="77"/>
      <c r="E112" s="79"/>
      <c r="F112" s="79" t="s">
        <v>177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8" ht="63.75">
      <c r="A113" s="74" t="s">
        <v>101</v>
      </c>
      <c r="B113" s="86" t="s">
        <v>542</v>
      </c>
      <c r="C113" s="76"/>
      <c r="D113" s="77"/>
      <c r="E113" s="79"/>
      <c r="F113" s="79" t="s">
        <v>177</v>
      </c>
    </row>
    <row r="114" spans="1:8" ht="63.75">
      <c r="A114" s="74" t="s">
        <v>256</v>
      </c>
      <c r="B114" s="86" t="s">
        <v>518</v>
      </c>
      <c r="C114" s="76"/>
      <c r="D114" s="77"/>
      <c r="E114" s="78"/>
      <c r="F114" s="79" t="s">
        <v>177</v>
      </c>
    </row>
    <row r="115" spans="1:8" s="13" customFormat="1">
      <c r="A115" s="57" t="s">
        <v>374</v>
      </c>
      <c r="B115" s="71" t="s">
        <v>476</v>
      </c>
      <c r="C115" s="80">
        <v>7422</v>
      </c>
      <c r="D115" s="83">
        <f t="shared" si="1"/>
        <v>11025.9</v>
      </c>
      <c r="E115" s="81">
        <f>E118</f>
        <v>11025.9</v>
      </c>
      <c r="F115" s="62" t="s">
        <v>177</v>
      </c>
    </row>
    <row r="116" spans="1:8" s="13" customFormat="1">
      <c r="A116" s="55"/>
      <c r="B116" s="73" t="s">
        <v>451</v>
      </c>
      <c r="C116" s="82"/>
      <c r="D116" s="77"/>
      <c r="E116" s="50"/>
      <c r="F116" s="67"/>
      <c r="H116" s="20"/>
    </row>
    <row r="117" spans="1:8" s="11" customFormat="1">
      <c r="A117" s="55"/>
      <c r="B117" s="73" t="s">
        <v>471</v>
      </c>
      <c r="C117" s="82"/>
      <c r="D117" s="77"/>
      <c r="E117" s="54"/>
      <c r="F117" s="67"/>
    </row>
    <row r="118" spans="1:8">
      <c r="A118" s="74" t="s">
        <v>375</v>
      </c>
      <c r="B118" s="86" t="s">
        <v>463</v>
      </c>
      <c r="C118" s="120"/>
      <c r="D118" s="83">
        <f t="shared" si="1"/>
        <v>11025.9</v>
      </c>
      <c r="E118" s="50">
        <f>E120+E121+E122</f>
        <v>11025.9</v>
      </c>
      <c r="F118" s="79" t="s">
        <v>177</v>
      </c>
    </row>
    <row r="119" spans="1:8">
      <c r="A119" s="74"/>
      <c r="B119" s="86" t="s">
        <v>415</v>
      </c>
      <c r="C119" s="120"/>
      <c r="D119" s="77"/>
      <c r="E119" s="50"/>
      <c r="F119" s="79"/>
    </row>
    <row r="120" spans="1:8">
      <c r="A120" s="74"/>
      <c r="B120" s="86" t="s">
        <v>416</v>
      </c>
      <c r="C120" s="120"/>
      <c r="D120" s="77">
        <f t="shared" si="1"/>
        <v>6001.9</v>
      </c>
      <c r="E120" s="50">
        <f>4000+2001.9</f>
        <v>6001.9</v>
      </c>
      <c r="F120" s="79"/>
    </row>
    <row r="121" spans="1:8">
      <c r="A121" s="74"/>
      <c r="B121" s="86" t="s">
        <v>417</v>
      </c>
      <c r="C121" s="120"/>
      <c r="D121" s="77">
        <f t="shared" si="1"/>
        <v>4224</v>
      </c>
      <c r="E121" s="50">
        <v>4224</v>
      </c>
      <c r="F121" s="79"/>
    </row>
    <row r="122" spans="1:8">
      <c r="A122" s="74"/>
      <c r="B122" s="86" t="s">
        <v>418</v>
      </c>
      <c r="C122" s="120"/>
      <c r="D122" s="77">
        <f t="shared" si="1"/>
        <v>800</v>
      </c>
      <c r="E122" s="50">
        <v>800</v>
      </c>
      <c r="F122" s="79"/>
    </row>
    <row r="123" spans="1:8" s="13" customFormat="1" ht="38.25">
      <c r="A123" s="74" t="s">
        <v>376</v>
      </c>
      <c r="B123" s="86" t="s">
        <v>531</v>
      </c>
      <c r="C123" s="76"/>
      <c r="D123" s="77"/>
      <c r="E123" s="79"/>
      <c r="F123" s="79" t="s">
        <v>177</v>
      </c>
    </row>
    <row r="124" spans="1:8">
      <c r="A124" s="57" t="s">
        <v>377</v>
      </c>
      <c r="B124" s="71" t="s">
        <v>513</v>
      </c>
      <c r="C124" s="80">
        <v>7431</v>
      </c>
      <c r="D124" s="77"/>
      <c r="E124" s="81"/>
      <c r="F124" s="62" t="s">
        <v>177</v>
      </c>
    </row>
    <row r="125" spans="1:8">
      <c r="A125" s="55"/>
      <c r="B125" s="73" t="s">
        <v>452</v>
      </c>
      <c r="C125" s="82"/>
      <c r="D125" s="77"/>
      <c r="E125" s="54"/>
      <c r="F125" s="67"/>
    </row>
    <row r="126" spans="1:8">
      <c r="A126" s="55"/>
      <c r="B126" s="73" t="s">
        <v>471</v>
      </c>
      <c r="C126" s="82"/>
      <c r="D126" s="77"/>
      <c r="E126" s="54"/>
      <c r="F126" s="67"/>
    </row>
    <row r="127" spans="1:8" ht="51">
      <c r="A127" s="74" t="s">
        <v>378</v>
      </c>
      <c r="B127" s="86" t="s">
        <v>514</v>
      </c>
      <c r="C127" s="107"/>
      <c r="D127" s="77"/>
      <c r="E127" s="79"/>
      <c r="F127" s="79" t="s">
        <v>177</v>
      </c>
    </row>
    <row r="128" spans="1:8" ht="51">
      <c r="A128" s="74" t="s">
        <v>379</v>
      </c>
      <c r="B128" s="86" t="s">
        <v>515</v>
      </c>
      <c r="C128" s="107"/>
      <c r="D128" s="77"/>
      <c r="E128" s="79"/>
      <c r="F128" s="79" t="s">
        <v>177</v>
      </c>
    </row>
    <row r="129" spans="1:6" ht="25.5">
      <c r="A129" s="57" t="s">
        <v>380</v>
      </c>
      <c r="B129" s="71" t="s">
        <v>466</v>
      </c>
      <c r="C129" s="80">
        <v>7441</v>
      </c>
      <c r="D129" s="77"/>
      <c r="E129" s="88"/>
      <c r="F129" s="62" t="s">
        <v>177</v>
      </c>
    </row>
    <row r="130" spans="1:6">
      <c r="A130" s="55"/>
      <c r="B130" s="73" t="s">
        <v>453</v>
      </c>
      <c r="C130" s="82"/>
      <c r="D130" s="77"/>
      <c r="E130" s="91"/>
      <c r="F130" s="67"/>
    </row>
    <row r="131" spans="1:6">
      <c r="A131" s="121"/>
      <c r="B131" s="73" t="s">
        <v>471</v>
      </c>
      <c r="C131" s="68"/>
      <c r="D131" s="77"/>
      <c r="E131" s="91"/>
      <c r="F131" s="67"/>
    </row>
    <row r="132" spans="1:6" ht="102">
      <c r="A132" s="55" t="s">
        <v>381</v>
      </c>
      <c r="B132" s="75" t="s">
        <v>543</v>
      </c>
      <c r="C132" s="107"/>
      <c r="D132" s="77"/>
      <c r="E132" s="88"/>
      <c r="F132" s="79" t="s">
        <v>177</v>
      </c>
    </row>
    <row r="133" spans="1:6" ht="102">
      <c r="A133" s="74" t="s">
        <v>257</v>
      </c>
      <c r="B133" s="75" t="s">
        <v>544</v>
      </c>
      <c r="C133" s="118"/>
      <c r="D133" s="77"/>
      <c r="E133" s="88"/>
      <c r="F133" s="79" t="s">
        <v>177</v>
      </c>
    </row>
    <row r="134" spans="1:6" ht="25.5">
      <c r="A134" s="57" t="s">
        <v>382</v>
      </c>
      <c r="B134" s="71" t="s">
        <v>464</v>
      </c>
      <c r="C134" s="80">
        <v>7442</v>
      </c>
      <c r="D134" s="77"/>
      <c r="E134" s="62" t="s">
        <v>177</v>
      </c>
      <c r="F134" s="62"/>
    </row>
    <row r="135" spans="1:6">
      <c r="A135" s="55"/>
      <c r="B135" s="73" t="s">
        <v>454</v>
      </c>
      <c r="C135" s="82"/>
      <c r="D135" s="77"/>
      <c r="E135" s="67"/>
      <c r="F135" s="67"/>
    </row>
    <row r="136" spans="1:6">
      <c r="A136" s="55"/>
      <c r="B136" s="73" t="s">
        <v>471</v>
      </c>
      <c r="C136" s="82"/>
      <c r="D136" s="77"/>
      <c r="E136" s="67"/>
      <c r="F136" s="67"/>
    </row>
    <row r="137" spans="1:6" ht="127.5">
      <c r="A137" s="74" t="s">
        <v>383</v>
      </c>
      <c r="B137" s="75" t="s">
        <v>545</v>
      </c>
      <c r="C137" s="107"/>
      <c r="D137" s="77"/>
      <c r="E137" s="79" t="s">
        <v>177</v>
      </c>
      <c r="F137" s="119"/>
    </row>
    <row r="138" spans="1:6" ht="127.5">
      <c r="A138" s="74" t="s">
        <v>384</v>
      </c>
      <c r="B138" s="86" t="s">
        <v>546</v>
      </c>
      <c r="C138" s="107"/>
      <c r="D138" s="77"/>
      <c r="E138" s="79" t="s">
        <v>177</v>
      </c>
      <c r="F138" s="122"/>
    </row>
    <row r="139" spans="1:6">
      <c r="A139" s="109" t="s">
        <v>102</v>
      </c>
      <c r="B139" s="71" t="s">
        <v>477</v>
      </c>
      <c r="C139" s="59">
        <v>7451</v>
      </c>
      <c r="D139" s="77"/>
      <c r="E139" s="81"/>
      <c r="F139" s="62"/>
    </row>
    <row r="140" spans="1:6">
      <c r="A140" s="89"/>
      <c r="B140" s="73" t="s">
        <v>455</v>
      </c>
      <c r="C140" s="123"/>
      <c r="D140" s="77"/>
      <c r="E140" s="54"/>
      <c r="F140" s="67"/>
    </row>
    <row r="141" spans="1:6">
      <c r="A141" s="92"/>
      <c r="B141" s="73" t="s">
        <v>471</v>
      </c>
      <c r="C141" s="112"/>
      <c r="D141" s="83">
        <f t="shared" ref="D141:D144" si="2">E141</f>
        <v>12000</v>
      </c>
      <c r="E141" s="124">
        <f>E144</f>
        <v>12000</v>
      </c>
      <c r="F141" s="67"/>
    </row>
    <row r="142" spans="1:6" ht="25.5">
      <c r="A142" s="74" t="s">
        <v>103</v>
      </c>
      <c r="B142" s="86" t="s">
        <v>516</v>
      </c>
      <c r="C142" s="107"/>
      <c r="D142" s="77"/>
      <c r="E142" s="79" t="s">
        <v>177</v>
      </c>
      <c r="F142" s="119"/>
    </row>
    <row r="143" spans="1:6" ht="38.25">
      <c r="A143" s="74" t="s">
        <v>104</v>
      </c>
      <c r="B143" s="86" t="s">
        <v>547</v>
      </c>
      <c r="C143" s="107"/>
      <c r="D143" s="77"/>
      <c r="E143" s="79" t="s">
        <v>177</v>
      </c>
      <c r="F143" s="79"/>
    </row>
    <row r="144" spans="1:6" ht="38.25">
      <c r="A144" s="74" t="s">
        <v>105</v>
      </c>
      <c r="B144" s="75" t="s">
        <v>519</v>
      </c>
      <c r="C144" s="107"/>
      <c r="D144" s="77">
        <f t="shared" si="2"/>
        <v>12000</v>
      </c>
      <c r="E144" s="125">
        <v>12000</v>
      </c>
      <c r="F144" s="79"/>
    </row>
  </sheetData>
  <mergeCells count="13">
    <mergeCell ref="D16:D17"/>
    <mergeCell ref="E11:E12"/>
    <mergeCell ref="C4:G4"/>
    <mergeCell ref="C1:F1"/>
    <mergeCell ref="C2:F2"/>
    <mergeCell ref="C3:F3"/>
    <mergeCell ref="H9:H14"/>
    <mergeCell ref="C8:C9"/>
    <mergeCell ref="A8:A9"/>
    <mergeCell ref="A5:F5"/>
    <mergeCell ref="B8:B9"/>
    <mergeCell ref="D8:D9"/>
    <mergeCell ref="D11:D12"/>
  </mergeCells>
  <phoneticPr fontId="4" type="noConversion"/>
  <pageMargins left="0.25" right="0.25" top="0.75" bottom="0.75" header="0.3" footer="0.3"/>
  <pageSetup scale="97" orientation="portrait" r:id="rId1"/>
  <headerFooter alignWithMargins="0">
    <oddFooter>&amp;C&amp;P</oddFooter>
  </headerFooter>
  <rowBreaks count="1" manualBreakCount="1">
    <brk id="13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zoomScaleNormal="100" workbookViewId="0">
      <selection activeCell="N34" sqref="N34"/>
    </sheetView>
  </sheetViews>
  <sheetFormatPr defaultColWidth="9.140625" defaultRowHeight="15.75"/>
  <cols>
    <col min="1" max="1" width="5.140625" style="131" customWidth="1"/>
    <col min="2" max="2" width="6.42578125" style="215" customWidth="1"/>
    <col min="3" max="3" width="5.85546875" style="216" customWidth="1"/>
    <col min="4" max="4" width="4.5703125" style="217" customWidth="1"/>
    <col min="5" max="5" width="43.28515625" style="211" customWidth="1"/>
    <col min="6" max="6" width="47.5703125" style="135" hidden="1" customWidth="1"/>
    <col min="7" max="7" width="12.5703125" style="130" customWidth="1"/>
    <col min="8" max="8" width="13.5703125" style="130" customWidth="1"/>
    <col min="9" max="9" width="14.28515625" style="130" customWidth="1"/>
    <col min="10" max="10" width="10.85546875" style="3" bestFit="1" customWidth="1"/>
    <col min="11" max="16384" width="9.140625" style="3"/>
  </cols>
  <sheetData>
    <row r="1" spans="1:11" ht="15">
      <c r="G1" s="576" t="s">
        <v>945</v>
      </c>
      <c r="H1" s="576"/>
      <c r="I1" s="576"/>
      <c r="J1" s="579"/>
    </row>
    <row r="2" spans="1:11" ht="15" customHeight="1">
      <c r="G2" s="577" t="s">
        <v>943</v>
      </c>
      <c r="H2" s="577"/>
      <c r="I2" s="577"/>
      <c r="J2" s="580"/>
    </row>
    <row r="3" spans="1:11" ht="15">
      <c r="G3" s="578" t="s">
        <v>944</v>
      </c>
      <c r="H3" s="578"/>
      <c r="I3" s="578"/>
      <c r="J3" s="581"/>
    </row>
    <row r="4" spans="1:11" ht="15">
      <c r="G4" s="582"/>
      <c r="H4" s="582"/>
      <c r="I4" s="582"/>
      <c r="J4" s="581"/>
    </row>
    <row r="5" spans="1:11" ht="36" customHeight="1">
      <c r="A5" s="464" t="s">
        <v>675</v>
      </c>
      <c r="B5" s="464"/>
      <c r="C5" s="464"/>
      <c r="D5" s="464"/>
      <c r="E5" s="464"/>
      <c r="F5" s="464"/>
      <c r="G5" s="464"/>
      <c r="H5" s="464"/>
      <c r="I5" s="464"/>
    </row>
    <row r="6" spans="1:11">
      <c r="A6" s="126" t="s">
        <v>433</v>
      </c>
      <c r="B6" s="127"/>
      <c r="C6" s="128"/>
      <c r="D6" s="128"/>
      <c r="E6" s="129"/>
      <c r="F6" s="126"/>
      <c r="G6" s="126"/>
    </row>
    <row r="7" spans="1:11" ht="16.5" thickBot="1">
      <c r="B7" s="132"/>
      <c r="C7" s="133"/>
      <c r="D7" s="133"/>
      <c r="E7" s="134"/>
      <c r="H7" s="465" t="s">
        <v>555</v>
      </c>
      <c r="I7" s="465"/>
    </row>
    <row r="8" spans="1:11" s="4" customFormat="1" ht="15.6" customHeight="1" thickBot="1">
      <c r="A8" s="466" t="s">
        <v>553</v>
      </c>
      <c r="B8" s="474" t="s">
        <v>548</v>
      </c>
      <c r="C8" s="476" t="s">
        <v>580</v>
      </c>
      <c r="D8" s="477" t="s">
        <v>552</v>
      </c>
      <c r="E8" s="468" t="s">
        <v>581</v>
      </c>
      <c r="F8" s="470" t="s">
        <v>175</v>
      </c>
      <c r="G8" s="472" t="s">
        <v>549</v>
      </c>
      <c r="H8" s="479" t="s">
        <v>582</v>
      </c>
      <c r="I8" s="480"/>
    </row>
    <row r="9" spans="1:11" s="5" customFormat="1" ht="40.9" customHeight="1" thickBot="1">
      <c r="A9" s="467"/>
      <c r="B9" s="475"/>
      <c r="C9" s="475"/>
      <c r="D9" s="478"/>
      <c r="E9" s="469"/>
      <c r="F9" s="471"/>
      <c r="G9" s="473"/>
      <c r="H9" s="136" t="s">
        <v>583</v>
      </c>
      <c r="I9" s="137" t="s">
        <v>734</v>
      </c>
    </row>
    <row r="10" spans="1:11" s="8" customFormat="1" ht="16.5" thickBot="1">
      <c r="A10" s="138">
        <v>1</v>
      </c>
      <c r="B10" s="139">
        <v>2</v>
      </c>
      <c r="C10" s="139">
        <v>3</v>
      </c>
      <c r="D10" s="140">
        <v>4</v>
      </c>
      <c r="E10" s="141">
        <v>5</v>
      </c>
      <c r="F10" s="142"/>
      <c r="G10" s="143" t="s">
        <v>36</v>
      </c>
      <c r="H10" s="144" t="s">
        <v>37</v>
      </c>
      <c r="I10" s="145" t="s">
        <v>38</v>
      </c>
    </row>
    <row r="11" spans="1:11" s="22" customFormat="1" ht="55.5" customHeight="1" thickBot="1">
      <c r="A11" s="146">
        <v>2000</v>
      </c>
      <c r="B11" s="147" t="s">
        <v>176</v>
      </c>
      <c r="C11" s="148" t="s">
        <v>177</v>
      </c>
      <c r="D11" s="149" t="s">
        <v>177</v>
      </c>
      <c r="E11" s="150" t="s">
        <v>554</v>
      </c>
      <c r="F11" s="151"/>
      <c r="G11" s="152">
        <f>H11</f>
        <v>330188.87399999995</v>
      </c>
      <c r="H11" s="447">
        <f>H12+H51+H95+H148+H217+H247+H278+H310+H168</f>
        <v>330188.87399999995</v>
      </c>
      <c r="I11" s="500">
        <f>I12+I51+I95+I101+I107+I120+I148+I168+I188+I217+I247+I278+I310</f>
        <v>36028.748</v>
      </c>
      <c r="J11" s="21"/>
      <c r="K11" s="21"/>
    </row>
    <row r="12" spans="1:11" s="23" customFormat="1" ht="64.5" customHeight="1">
      <c r="A12" s="154">
        <v>2100</v>
      </c>
      <c r="B12" s="155" t="s">
        <v>65</v>
      </c>
      <c r="C12" s="156" t="s">
        <v>40</v>
      </c>
      <c r="D12" s="157" t="s">
        <v>40</v>
      </c>
      <c r="E12" s="158" t="s">
        <v>570</v>
      </c>
      <c r="F12" s="159" t="s">
        <v>178</v>
      </c>
      <c r="G12" s="152">
        <f t="shared" ref="G12:G78" si="0">H12</f>
        <v>133014.48699999999</v>
      </c>
      <c r="H12" s="160">
        <f>H14+H23+H37</f>
        <v>133014.48699999999</v>
      </c>
      <c r="I12" s="277">
        <f>I14+I23+I37+I34</f>
        <v>10010.743</v>
      </c>
    </row>
    <row r="13" spans="1:11" s="24" customFormat="1" ht="11.25" customHeight="1">
      <c r="A13" s="161"/>
      <c r="B13" s="155"/>
      <c r="C13" s="156"/>
      <c r="D13" s="157"/>
      <c r="E13" s="162" t="s">
        <v>469</v>
      </c>
      <c r="F13" s="163"/>
      <c r="G13" s="164">
        <f t="shared" si="0"/>
        <v>0</v>
      </c>
      <c r="H13" s="165"/>
      <c r="I13" s="153"/>
    </row>
    <row r="14" spans="1:11" s="25" customFormat="1" ht="48">
      <c r="A14" s="166">
        <v>2110</v>
      </c>
      <c r="B14" s="155" t="s">
        <v>65</v>
      </c>
      <c r="C14" s="167" t="s">
        <v>41</v>
      </c>
      <c r="D14" s="168" t="s">
        <v>40</v>
      </c>
      <c r="E14" s="169" t="s">
        <v>735</v>
      </c>
      <c r="F14" s="170" t="s">
        <v>179</v>
      </c>
      <c r="G14" s="152">
        <f t="shared" si="0"/>
        <v>125975.48699999999</v>
      </c>
      <c r="H14" s="171">
        <f>H16</f>
        <v>125975.48699999999</v>
      </c>
      <c r="I14" s="153"/>
    </row>
    <row r="15" spans="1:11" s="25" customFormat="1" ht="10.5" customHeight="1">
      <c r="A15" s="166"/>
      <c r="B15" s="155"/>
      <c r="C15" s="167"/>
      <c r="D15" s="168"/>
      <c r="E15" s="162" t="s">
        <v>465</v>
      </c>
      <c r="F15" s="170"/>
      <c r="G15" s="164">
        <f t="shared" si="0"/>
        <v>0</v>
      </c>
      <c r="H15" s="171"/>
      <c r="I15" s="153"/>
    </row>
    <row r="16" spans="1:11" s="24" customFormat="1" ht="24">
      <c r="A16" s="166">
        <v>2111</v>
      </c>
      <c r="B16" s="172" t="s">
        <v>65</v>
      </c>
      <c r="C16" s="173" t="s">
        <v>41</v>
      </c>
      <c r="D16" s="174" t="s">
        <v>41</v>
      </c>
      <c r="E16" s="162" t="s">
        <v>723</v>
      </c>
      <c r="F16" s="175" t="s">
        <v>180</v>
      </c>
      <c r="G16" s="164">
        <f t="shared" si="0"/>
        <v>125975.48699999999</v>
      </c>
      <c r="H16" s="165">
        <f>107556+7419.487+11000</f>
        <v>125975.48699999999</v>
      </c>
      <c r="I16" s="153"/>
    </row>
    <row r="17" spans="1:9" s="24" customFormat="1" ht="24">
      <c r="A17" s="166">
        <v>2112</v>
      </c>
      <c r="B17" s="172" t="s">
        <v>65</v>
      </c>
      <c r="C17" s="173" t="s">
        <v>41</v>
      </c>
      <c r="D17" s="174" t="s">
        <v>42</v>
      </c>
      <c r="E17" s="162" t="s">
        <v>732</v>
      </c>
      <c r="F17" s="175" t="s">
        <v>181</v>
      </c>
      <c r="G17" s="164">
        <f t="shared" si="0"/>
        <v>0</v>
      </c>
      <c r="H17" s="165"/>
      <c r="I17" s="153"/>
    </row>
    <row r="18" spans="1:9" s="24" customFormat="1">
      <c r="A18" s="166">
        <v>2113</v>
      </c>
      <c r="B18" s="172" t="s">
        <v>65</v>
      </c>
      <c r="C18" s="173" t="s">
        <v>41</v>
      </c>
      <c r="D18" s="174" t="s">
        <v>35</v>
      </c>
      <c r="E18" s="162" t="s">
        <v>676</v>
      </c>
      <c r="F18" s="175" t="s">
        <v>182</v>
      </c>
      <c r="G18" s="164">
        <f t="shared" si="0"/>
        <v>0</v>
      </c>
      <c r="H18" s="165"/>
      <c r="I18" s="153"/>
    </row>
    <row r="19" spans="1:9" s="24" customFormat="1">
      <c r="A19" s="166">
        <v>2120</v>
      </c>
      <c r="B19" s="155" t="s">
        <v>65</v>
      </c>
      <c r="C19" s="167" t="s">
        <v>42</v>
      </c>
      <c r="D19" s="168" t="s">
        <v>40</v>
      </c>
      <c r="E19" s="169" t="s">
        <v>725</v>
      </c>
      <c r="F19" s="176" t="s">
        <v>183</v>
      </c>
      <c r="G19" s="164">
        <f t="shared" si="0"/>
        <v>0</v>
      </c>
      <c r="H19" s="165"/>
      <c r="I19" s="153"/>
    </row>
    <row r="20" spans="1:9" s="25" customFormat="1" ht="10.5" customHeight="1">
      <c r="A20" s="166"/>
      <c r="B20" s="155"/>
      <c r="C20" s="167"/>
      <c r="D20" s="168"/>
      <c r="E20" s="162" t="s">
        <v>465</v>
      </c>
      <c r="F20" s="170"/>
      <c r="G20" s="164">
        <f t="shared" si="0"/>
        <v>0</v>
      </c>
      <c r="H20" s="171"/>
      <c r="I20" s="153"/>
    </row>
    <row r="21" spans="1:9" s="24" customFormat="1" ht="16.5" customHeight="1">
      <c r="A21" s="166">
        <v>2121</v>
      </c>
      <c r="B21" s="172" t="s">
        <v>65</v>
      </c>
      <c r="C21" s="173" t="s">
        <v>42</v>
      </c>
      <c r="D21" s="174" t="s">
        <v>41</v>
      </c>
      <c r="E21" s="177" t="s">
        <v>677</v>
      </c>
      <c r="F21" s="175" t="s">
        <v>184</v>
      </c>
      <c r="G21" s="164">
        <f t="shared" si="0"/>
        <v>0</v>
      </c>
      <c r="H21" s="165"/>
      <c r="I21" s="153"/>
    </row>
    <row r="22" spans="1:9" s="24" customFormat="1" ht="28.5">
      <c r="A22" s="166">
        <v>2122</v>
      </c>
      <c r="B22" s="172" t="s">
        <v>65</v>
      </c>
      <c r="C22" s="173" t="s">
        <v>42</v>
      </c>
      <c r="D22" s="174" t="s">
        <v>42</v>
      </c>
      <c r="E22" s="162" t="s">
        <v>726</v>
      </c>
      <c r="F22" s="175" t="s">
        <v>185</v>
      </c>
      <c r="G22" s="164">
        <f t="shared" si="0"/>
        <v>0</v>
      </c>
      <c r="H22" s="165"/>
      <c r="I22" s="153"/>
    </row>
    <row r="23" spans="1:9" s="24" customFormat="1">
      <c r="A23" s="166">
        <v>2130</v>
      </c>
      <c r="B23" s="155" t="s">
        <v>65</v>
      </c>
      <c r="C23" s="167" t="s">
        <v>35</v>
      </c>
      <c r="D23" s="168" t="s">
        <v>40</v>
      </c>
      <c r="E23" s="169" t="s">
        <v>584</v>
      </c>
      <c r="F23" s="178" t="s">
        <v>186</v>
      </c>
      <c r="G23" s="152">
        <f t="shared" si="0"/>
        <v>1839</v>
      </c>
      <c r="H23" s="160">
        <f>H27</f>
        <v>1839</v>
      </c>
      <c r="I23" s="153"/>
    </row>
    <row r="24" spans="1:9" s="25" customFormat="1" ht="10.5" customHeight="1">
      <c r="A24" s="166"/>
      <c r="B24" s="155"/>
      <c r="C24" s="167"/>
      <c r="D24" s="168"/>
      <c r="E24" s="162" t="s">
        <v>465</v>
      </c>
      <c r="F24" s="170"/>
      <c r="G24" s="164">
        <f t="shared" si="0"/>
        <v>0</v>
      </c>
      <c r="H24" s="171"/>
      <c r="I24" s="153"/>
    </row>
    <row r="25" spans="1:9" s="24" customFormat="1" ht="24">
      <c r="A25" s="166">
        <v>2131</v>
      </c>
      <c r="B25" s="172" t="s">
        <v>65</v>
      </c>
      <c r="C25" s="173" t="s">
        <v>35</v>
      </c>
      <c r="D25" s="174" t="s">
        <v>41</v>
      </c>
      <c r="E25" s="162" t="s">
        <v>585</v>
      </c>
      <c r="F25" s="175" t="s">
        <v>187</v>
      </c>
      <c r="G25" s="164">
        <f t="shared" si="0"/>
        <v>0</v>
      </c>
      <c r="H25" s="165"/>
      <c r="I25" s="153"/>
    </row>
    <row r="26" spans="1:9" s="24" customFormat="1" ht="14.25" customHeight="1">
      <c r="A26" s="166">
        <v>2132</v>
      </c>
      <c r="B26" s="172" t="s">
        <v>65</v>
      </c>
      <c r="C26" s="173">
        <v>3</v>
      </c>
      <c r="D26" s="174">
        <v>2</v>
      </c>
      <c r="E26" s="162" t="s">
        <v>586</v>
      </c>
      <c r="F26" s="175" t="s">
        <v>188</v>
      </c>
      <c r="G26" s="164">
        <f t="shared" si="0"/>
        <v>0</v>
      </c>
      <c r="H26" s="165"/>
      <c r="I26" s="153"/>
    </row>
    <row r="27" spans="1:9" s="24" customFormat="1">
      <c r="A27" s="166">
        <v>2133</v>
      </c>
      <c r="B27" s="172" t="s">
        <v>65</v>
      </c>
      <c r="C27" s="173">
        <v>3</v>
      </c>
      <c r="D27" s="174">
        <v>3</v>
      </c>
      <c r="E27" s="162" t="s">
        <v>587</v>
      </c>
      <c r="F27" s="175" t="s">
        <v>189</v>
      </c>
      <c r="G27" s="164">
        <f t="shared" si="0"/>
        <v>1839</v>
      </c>
      <c r="H27" s="179">
        <v>1839</v>
      </c>
      <c r="I27" s="153"/>
    </row>
    <row r="28" spans="1:9" s="24" customFormat="1" ht="12.75" customHeight="1">
      <c r="A28" s="166">
        <v>2140</v>
      </c>
      <c r="B28" s="155" t="s">
        <v>65</v>
      </c>
      <c r="C28" s="167">
        <v>4</v>
      </c>
      <c r="D28" s="168">
        <v>0</v>
      </c>
      <c r="E28" s="169" t="s">
        <v>678</v>
      </c>
      <c r="F28" s="170" t="s">
        <v>190</v>
      </c>
      <c r="G28" s="164">
        <f t="shared" si="0"/>
        <v>0</v>
      </c>
      <c r="H28" s="165"/>
      <c r="I28" s="153"/>
    </row>
    <row r="29" spans="1:9" s="25" customFormat="1" ht="10.5" customHeight="1">
      <c r="A29" s="166"/>
      <c r="B29" s="155"/>
      <c r="C29" s="167"/>
      <c r="D29" s="168"/>
      <c r="E29" s="162" t="s">
        <v>465</v>
      </c>
      <c r="F29" s="170"/>
      <c r="G29" s="164">
        <f t="shared" si="0"/>
        <v>0</v>
      </c>
      <c r="H29" s="171"/>
      <c r="I29" s="153"/>
    </row>
    <row r="30" spans="1:9" s="24" customFormat="1">
      <c r="A30" s="166">
        <v>2141</v>
      </c>
      <c r="B30" s="172" t="s">
        <v>65</v>
      </c>
      <c r="C30" s="173">
        <v>4</v>
      </c>
      <c r="D30" s="174">
        <v>1</v>
      </c>
      <c r="E30" s="162" t="s">
        <v>679</v>
      </c>
      <c r="F30" s="180" t="s">
        <v>191</v>
      </c>
      <c r="G30" s="164">
        <f t="shared" si="0"/>
        <v>0</v>
      </c>
      <c r="H30" s="165"/>
      <c r="I30" s="153"/>
    </row>
    <row r="31" spans="1:9" s="24" customFormat="1" ht="36">
      <c r="A31" s="166">
        <v>2150</v>
      </c>
      <c r="B31" s="155" t="s">
        <v>65</v>
      </c>
      <c r="C31" s="167">
        <v>5</v>
      </c>
      <c r="D31" s="168">
        <v>0</v>
      </c>
      <c r="E31" s="169" t="s">
        <v>680</v>
      </c>
      <c r="F31" s="170" t="s">
        <v>192</v>
      </c>
      <c r="G31" s="164">
        <f t="shared" si="0"/>
        <v>0</v>
      </c>
      <c r="H31" s="165"/>
      <c r="I31" s="153"/>
    </row>
    <row r="32" spans="1:9" s="25" customFormat="1" ht="10.5" customHeight="1">
      <c r="A32" s="166"/>
      <c r="B32" s="155"/>
      <c r="C32" s="167"/>
      <c r="D32" s="168"/>
      <c r="E32" s="162" t="s">
        <v>465</v>
      </c>
      <c r="F32" s="170"/>
      <c r="G32" s="164">
        <f t="shared" si="0"/>
        <v>0</v>
      </c>
      <c r="H32" s="171"/>
      <c r="I32" s="153"/>
    </row>
    <row r="33" spans="1:9" s="24" customFormat="1" ht="24">
      <c r="A33" s="166">
        <v>2151</v>
      </c>
      <c r="B33" s="172" t="s">
        <v>65</v>
      </c>
      <c r="C33" s="173">
        <v>5</v>
      </c>
      <c r="D33" s="174">
        <v>1</v>
      </c>
      <c r="E33" s="162" t="s">
        <v>681</v>
      </c>
      <c r="F33" s="180" t="s">
        <v>193</v>
      </c>
      <c r="G33" s="164">
        <f t="shared" si="0"/>
        <v>0</v>
      </c>
      <c r="H33" s="165"/>
      <c r="I33" s="153"/>
    </row>
    <row r="34" spans="1:9" s="24" customFormat="1" ht="28.5">
      <c r="A34" s="166"/>
      <c r="B34" s="155" t="s">
        <v>65</v>
      </c>
      <c r="C34" s="167">
        <v>6</v>
      </c>
      <c r="D34" s="168" t="s">
        <v>41</v>
      </c>
      <c r="E34" s="169" t="s">
        <v>950</v>
      </c>
      <c r="F34" s="170" t="s">
        <v>194</v>
      </c>
      <c r="G34" s="152">
        <f>I34</f>
        <v>10.743</v>
      </c>
      <c r="H34" s="171">
        <f>H36</f>
        <v>0</v>
      </c>
      <c r="I34" s="277">
        <f>+I36</f>
        <v>10.743</v>
      </c>
    </row>
    <row r="35" spans="1:9" s="25" customFormat="1" ht="10.5" customHeight="1">
      <c r="A35" s="166"/>
      <c r="B35" s="155"/>
      <c r="C35" s="167"/>
      <c r="D35" s="168"/>
      <c r="E35" s="162" t="s">
        <v>465</v>
      </c>
      <c r="F35" s="170"/>
      <c r="G35" s="164">
        <f t="shared" ref="G34:G36" si="1">H35</f>
        <v>0</v>
      </c>
      <c r="H35" s="171"/>
      <c r="I35" s="153"/>
    </row>
    <row r="36" spans="1:9" s="24" customFormat="1">
      <c r="A36" s="166"/>
      <c r="B36" s="172" t="s">
        <v>65</v>
      </c>
      <c r="C36" s="173">
        <v>6</v>
      </c>
      <c r="D36" s="174">
        <v>1</v>
      </c>
      <c r="E36" s="162" t="s">
        <v>950</v>
      </c>
      <c r="F36" s="175" t="s">
        <v>195</v>
      </c>
      <c r="G36" s="164">
        <f>H36+I36</f>
        <v>10.743</v>
      </c>
      <c r="H36" s="165"/>
      <c r="I36" s="153">
        <v>10.743</v>
      </c>
    </row>
    <row r="37" spans="1:9" s="24" customFormat="1" ht="28.5">
      <c r="A37" s="166">
        <v>2160</v>
      </c>
      <c r="B37" s="155" t="s">
        <v>65</v>
      </c>
      <c r="C37" s="167">
        <v>6</v>
      </c>
      <c r="D37" s="168">
        <v>0</v>
      </c>
      <c r="E37" s="169" t="s">
        <v>588</v>
      </c>
      <c r="F37" s="170" t="s">
        <v>194</v>
      </c>
      <c r="G37" s="152">
        <f t="shared" si="0"/>
        <v>5200</v>
      </c>
      <c r="H37" s="171">
        <f>H39</f>
        <v>5200</v>
      </c>
      <c r="I37" s="277">
        <f>+I39</f>
        <v>10000</v>
      </c>
    </row>
    <row r="38" spans="1:9" s="25" customFormat="1" ht="10.5" customHeight="1">
      <c r="A38" s="166"/>
      <c r="B38" s="155"/>
      <c r="C38" s="167"/>
      <c r="D38" s="168"/>
      <c r="E38" s="162" t="s">
        <v>465</v>
      </c>
      <c r="F38" s="170"/>
      <c r="G38" s="164">
        <f t="shared" si="0"/>
        <v>0</v>
      </c>
      <c r="H38" s="171"/>
      <c r="I38" s="153"/>
    </row>
    <row r="39" spans="1:9" s="24" customFormat="1" ht="24">
      <c r="A39" s="166">
        <v>2161</v>
      </c>
      <c r="B39" s="172" t="s">
        <v>65</v>
      </c>
      <c r="C39" s="173">
        <v>6</v>
      </c>
      <c r="D39" s="174">
        <v>1</v>
      </c>
      <c r="E39" s="162" t="s">
        <v>589</v>
      </c>
      <c r="F39" s="175" t="s">
        <v>195</v>
      </c>
      <c r="G39" s="164">
        <f t="shared" si="0"/>
        <v>5200</v>
      </c>
      <c r="H39" s="165">
        <v>5200</v>
      </c>
      <c r="I39" s="153">
        <v>10000</v>
      </c>
    </row>
    <row r="40" spans="1:9" s="24" customFormat="1" ht="24">
      <c r="A40" s="166">
        <v>2170</v>
      </c>
      <c r="B40" s="155" t="s">
        <v>65</v>
      </c>
      <c r="C40" s="167">
        <v>7</v>
      </c>
      <c r="D40" s="168">
        <v>0</v>
      </c>
      <c r="E40" s="169" t="s">
        <v>682</v>
      </c>
      <c r="F40" s="175"/>
      <c r="G40" s="164">
        <f t="shared" si="0"/>
        <v>0</v>
      </c>
      <c r="H40" s="165"/>
      <c r="I40" s="153"/>
    </row>
    <row r="41" spans="1:9" s="25" customFormat="1" ht="10.5" customHeight="1">
      <c r="A41" s="166"/>
      <c r="B41" s="155"/>
      <c r="C41" s="167"/>
      <c r="D41" s="168"/>
      <c r="E41" s="162" t="s">
        <v>465</v>
      </c>
      <c r="F41" s="170"/>
      <c r="G41" s="164">
        <f t="shared" si="0"/>
        <v>0</v>
      </c>
      <c r="H41" s="171"/>
      <c r="I41" s="153"/>
    </row>
    <row r="42" spans="1:9" s="24" customFormat="1">
      <c r="A42" s="166">
        <v>2171</v>
      </c>
      <c r="B42" s="172" t="s">
        <v>65</v>
      </c>
      <c r="C42" s="173">
        <v>7</v>
      </c>
      <c r="D42" s="174">
        <v>1</v>
      </c>
      <c r="E42" s="162" t="s">
        <v>682</v>
      </c>
      <c r="F42" s="175"/>
      <c r="G42" s="164">
        <f t="shared" si="0"/>
        <v>0</v>
      </c>
      <c r="H42" s="165"/>
      <c r="I42" s="153"/>
    </row>
    <row r="43" spans="1:9" s="24" customFormat="1" ht="29.25" customHeight="1">
      <c r="A43" s="166">
        <v>2180</v>
      </c>
      <c r="B43" s="155" t="s">
        <v>65</v>
      </c>
      <c r="C43" s="167">
        <v>8</v>
      </c>
      <c r="D43" s="168">
        <v>0</v>
      </c>
      <c r="E43" s="169" t="s">
        <v>736</v>
      </c>
      <c r="F43" s="170" t="s">
        <v>196</v>
      </c>
      <c r="G43" s="164">
        <f t="shared" si="0"/>
        <v>0</v>
      </c>
      <c r="H43" s="165"/>
      <c r="I43" s="153"/>
    </row>
    <row r="44" spans="1:9" s="25" customFormat="1" ht="10.5" customHeight="1">
      <c r="A44" s="166"/>
      <c r="B44" s="155"/>
      <c r="C44" s="167"/>
      <c r="D44" s="168"/>
      <c r="E44" s="162" t="s">
        <v>465</v>
      </c>
      <c r="F44" s="170"/>
      <c r="G44" s="164">
        <f t="shared" si="0"/>
        <v>0</v>
      </c>
      <c r="H44" s="171"/>
      <c r="I44" s="153"/>
    </row>
    <row r="45" spans="1:9" s="24" customFormat="1" ht="36">
      <c r="A45" s="166">
        <v>2181</v>
      </c>
      <c r="B45" s="172" t="s">
        <v>65</v>
      </c>
      <c r="C45" s="173">
        <v>8</v>
      </c>
      <c r="D45" s="174">
        <v>1</v>
      </c>
      <c r="E45" s="162" t="s">
        <v>736</v>
      </c>
      <c r="F45" s="180" t="s">
        <v>197</v>
      </c>
      <c r="G45" s="164">
        <f t="shared" si="0"/>
        <v>0</v>
      </c>
      <c r="H45" s="165"/>
      <c r="I45" s="153"/>
    </row>
    <row r="46" spans="1:9" s="24" customFormat="1">
      <c r="A46" s="166"/>
      <c r="B46" s="172"/>
      <c r="C46" s="173"/>
      <c r="D46" s="174"/>
      <c r="E46" s="181" t="s">
        <v>465</v>
      </c>
      <c r="F46" s="180"/>
      <c r="G46" s="164">
        <f t="shared" si="0"/>
        <v>0</v>
      </c>
      <c r="H46" s="165"/>
      <c r="I46" s="153"/>
    </row>
    <row r="47" spans="1:9" s="24" customFormat="1">
      <c r="A47" s="166">
        <v>2182</v>
      </c>
      <c r="B47" s="172" t="s">
        <v>65</v>
      </c>
      <c r="C47" s="173">
        <v>8</v>
      </c>
      <c r="D47" s="174">
        <v>1</v>
      </c>
      <c r="E47" s="181" t="s">
        <v>590</v>
      </c>
      <c r="F47" s="180"/>
      <c r="G47" s="164">
        <f t="shared" si="0"/>
        <v>0</v>
      </c>
      <c r="H47" s="165"/>
      <c r="I47" s="153"/>
    </row>
    <row r="48" spans="1:9" s="24" customFormat="1">
      <c r="A48" s="166">
        <v>2183</v>
      </c>
      <c r="B48" s="172" t="s">
        <v>65</v>
      </c>
      <c r="C48" s="173">
        <v>8</v>
      </c>
      <c r="D48" s="174">
        <v>1</v>
      </c>
      <c r="E48" s="181" t="s">
        <v>683</v>
      </c>
      <c r="F48" s="180"/>
      <c r="G48" s="164">
        <f t="shared" si="0"/>
        <v>0</v>
      </c>
      <c r="H48" s="165"/>
      <c r="I48" s="153"/>
    </row>
    <row r="49" spans="1:9" s="24" customFormat="1" ht="24">
      <c r="A49" s="166">
        <v>2184</v>
      </c>
      <c r="B49" s="172" t="s">
        <v>65</v>
      </c>
      <c r="C49" s="173">
        <v>8</v>
      </c>
      <c r="D49" s="174">
        <v>1</v>
      </c>
      <c r="E49" s="181" t="s">
        <v>737</v>
      </c>
      <c r="F49" s="180"/>
      <c r="G49" s="164">
        <f t="shared" si="0"/>
        <v>0</v>
      </c>
      <c r="H49" s="165"/>
      <c r="I49" s="153"/>
    </row>
    <row r="50" spans="1:9" s="24" customFormat="1">
      <c r="A50" s="166">
        <v>2185</v>
      </c>
      <c r="B50" s="172" t="s">
        <v>65</v>
      </c>
      <c r="C50" s="173">
        <v>8</v>
      </c>
      <c r="D50" s="174">
        <v>1</v>
      </c>
      <c r="E50" s="181"/>
      <c r="F50" s="180"/>
      <c r="G50" s="164">
        <f t="shared" si="0"/>
        <v>0</v>
      </c>
      <c r="H50" s="165"/>
      <c r="I50" s="153"/>
    </row>
    <row r="51" spans="1:9" s="23" customFormat="1" ht="40.5" customHeight="1">
      <c r="A51" s="182">
        <v>2200</v>
      </c>
      <c r="B51" s="155" t="s">
        <v>66</v>
      </c>
      <c r="C51" s="167">
        <v>0</v>
      </c>
      <c r="D51" s="168">
        <v>0</v>
      </c>
      <c r="E51" s="158" t="s">
        <v>571</v>
      </c>
      <c r="F51" s="183" t="s">
        <v>198</v>
      </c>
      <c r="G51" s="152">
        <f t="shared" si="0"/>
        <v>13160</v>
      </c>
      <c r="H51" s="171">
        <f>H56</f>
        <v>13160</v>
      </c>
      <c r="I51" s="153">
        <f>I56</f>
        <v>0</v>
      </c>
    </row>
    <row r="52" spans="1:9" s="24" customFormat="1" ht="11.25" customHeight="1">
      <c r="A52" s="161"/>
      <c r="B52" s="155"/>
      <c r="C52" s="156"/>
      <c r="D52" s="157"/>
      <c r="E52" s="162" t="s">
        <v>469</v>
      </c>
      <c r="F52" s="163"/>
      <c r="G52" s="164">
        <f t="shared" si="0"/>
        <v>0</v>
      </c>
      <c r="H52" s="165"/>
      <c r="I52" s="153"/>
    </row>
    <row r="53" spans="1:9" s="24" customFormat="1">
      <c r="A53" s="166">
        <v>2210</v>
      </c>
      <c r="B53" s="155" t="s">
        <v>66</v>
      </c>
      <c r="C53" s="173">
        <v>1</v>
      </c>
      <c r="D53" s="174">
        <v>0</v>
      </c>
      <c r="E53" s="169" t="s">
        <v>591</v>
      </c>
      <c r="F53" s="184" t="s">
        <v>199</v>
      </c>
      <c r="G53" s="164">
        <f t="shared" si="0"/>
        <v>0</v>
      </c>
      <c r="H53" s="165"/>
      <c r="I53" s="153"/>
    </row>
    <row r="54" spans="1:9" s="25" customFormat="1" ht="10.5" customHeight="1">
      <c r="A54" s="166"/>
      <c r="B54" s="155"/>
      <c r="C54" s="167"/>
      <c r="D54" s="168"/>
      <c r="E54" s="162" t="s">
        <v>465</v>
      </c>
      <c r="F54" s="170"/>
      <c r="G54" s="164">
        <f t="shared" si="0"/>
        <v>0</v>
      </c>
      <c r="H54" s="171"/>
      <c r="I54" s="153"/>
    </row>
    <row r="55" spans="1:9" s="24" customFormat="1">
      <c r="A55" s="166">
        <v>2211</v>
      </c>
      <c r="B55" s="172" t="s">
        <v>66</v>
      </c>
      <c r="C55" s="173">
        <v>1</v>
      </c>
      <c r="D55" s="174">
        <v>1</v>
      </c>
      <c r="E55" s="162" t="s">
        <v>592</v>
      </c>
      <c r="F55" s="180" t="s">
        <v>200</v>
      </c>
      <c r="G55" s="164">
        <f t="shared" si="0"/>
        <v>0</v>
      </c>
      <c r="H55" s="165"/>
      <c r="I55" s="153"/>
    </row>
    <row r="56" spans="1:9" s="24" customFormat="1">
      <c r="A56" s="166">
        <v>2220</v>
      </c>
      <c r="B56" s="155" t="s">
        <v>66</v>
      </c>
      <c r="C56" s="167">
        <v>2</v>
      </c>
      <c r="D56" s="168">
        <v>0</v>
      </c>
      <c r="E56" s="169" t="s">
        <v>684</v>
      </c>
      <c r="F56" s="184" t="s">
        <v>201</v>
      </c>
      <c r="G56" s="164">
        <f t="shared" si="0"/>
        <v>13160</v>
      </c>
      <c r="H56" s="165">
        <f>H58</f>
        <v>13160</v>
      </c>
      <c r="I56" s="153">
        <f>I58</f>
        <v>0</v>
      </c>
    </row>
    <row r="57" spans="1:9" s="25" customFormat="1" ht="10.5" customHeight="1">
      <c r="A57" s="166"/>
      <c r="B57" s="155"/>
      <c r="C57" s="167"/>
      <c r="D57" s="168"/>
      <c r="E57" s="162" t="s">
        <v>465</v>
      </c>
      <c r="F57" s="170"/>
      <c r="G57" s="164">
        <f t="shared" si="0"/>
        <v>0</v>
      </c>
      <c r="H57" s="171"/>
      <c r="I57" s="153"/>
    </row>
    <row r="58" spans="1:9" s="24" customFormat="1">
      <c r="A58" s="166">
        <v>2221</v>
      </c>
      <c r="B58" s="172" t="s">
        <v>66</v>
      </c>
      <c r="C58" s="173">
        <v>2</v>
      </c>
      <c r="D58" s="174">
        <v>1</v>
      </c>
      <c r="E58" s="162" t="s">
        <v>685</v>
      </c>
      <c r="F58" s="180" t="s">
        <v>202</v>
      </c>
      <c r="G58" s="164">
        <f t="shared" si="0"/>
        <v>13160</v>
      </c>
      <c r="H58" s="165">
        <v>13160</v>
      </c>
      <c r="I58" s="153"/>
    </row>
    <row r="59" spans="1:9" s="24" customFormat="1">
      <c r="A59" s="166">
        <v>2230</v>
      </c>
      <c r="B59" s="155" t="s">
        <v>66</v>
      </c>
      <c r="C59" s="173">
        <v>3</v>
      </c>
      <c r="D59" s="174">
        <v>0</v>
      </c>
      <c r="E59" s="169" t="s">
        <v>727</v>
      </c>
      <c r="F59" s="184" t="s">
        <v>203</v>
      </c>
      <c r="G59" s="164">
        <f t="shared" si="0"/>
        <v>0</v>
      </c>
      <c r="H59" s="165"/>
      <c r="I59" s="153"/>
    </row>
    <row r="60" spans="1:9" s="25" customFormat="1" ht="10.5" customHeight="1">
      <c r="A60" s="166"/>
      <c r="B60" s="155"/>
      <c r="C60" s="167"/>
      <c r="D60" s="168"/>
      <c r="E60" s="162" t="s">
        <v>465</v>
      </c>
      <c r="F60" s="170"/>
      <c r="G60" s="164">
        <f t="shared" si="0"/>
        <v>0</v>
      </c>
      <c r="H60" s="171"/>
      <c r="I60" s="153"/>
    </row>
    <row r="61" spans="1:9" s="24" customFormat="1">
      <c r="A61" s="166">
        <v>2231</v>
      </c>
      <c r="B61" s="172" t="s">
        <v>66</v>
      </c>
      <c r="C61" s="173">
        <v>3</v>
      </c>
      <c r="D61" s="174">
        <v>1</v>
      </c>
      <c r="E61" s="162" t="s">
        <v>728</v>
      </c>
      <c r="F61" s="180" t="s">
        <v>204</v>
      </c>
      <c r="G61" s="164">
        <f t="shared" si="0"/>
        <v>0</v>
      </c>
      <c r="H61" s="165"/>
      <c r="I61" s="153"/>
    </row>
    <row r="62" spans="1:9" s="24" customFormat="1" ht="24">
      <c r="A62" s="166">
        <v>2240</v>
      </c>
      <c r="B62" s="155" t="s">
        <v>66</v>
      </c>
      <c r="C62" s="167">
        <v>4</v>
      </c>
      <c r="D62" s="168">
        <v>0</v>
      </c>
      <c r="E62" s="169" t="s">
        <v>686</v>
      </c>
      <c r="F62" s="170" t="s">
        <v>205</v>
      </c>
      <c r="G62" s="164">
        <f t="shared" si="0"/>
        <v>0</v>
      </c>
      <c r="H62" s="165"/>
      <c r="I62" s="153"/>
    </row>
    <row r="63" spans="1:9" s="25" customFormat="1" ht="10.5" customHeight="1">
      <c r="A63" s="166"/>
      <c r="B63" s="155"/>
      <c r="C63" s="167"/>
      <c r="D63" s="168"/>
      <c r="E63" s="162" t="s">
        <v>465</v>
      </c>
      <c r="F63" s="170"/>
      <c r="G63" s="164">
        <f t="shared" si="0"/>
        <v>0</v>
      </c>
      <c r="H63" s="171"/>
      <c r="I63" s="153"/>
    </row>
    <row r="64" spans="1:9" s="24" customFormat="1" ht="24">
      <c r="A64" s="166">
        <v>2241</v>
      </c>
      <c r="B64" s="172" t="s">
        <v>66</v>
      </c>
      <c r="C64" s="173">
        <v>4</v>
      </c>
      <c r="D64" s="174">
        <v>1</v>
      </c>
      <c r="E64" s="162" t="s">
        <v>686</v>
      </c>
      <c r="F64" s="180" t="s">
        <v>205</v>
      </c>
      <c r="G64" s="164">
        <f t="shared" si="0"/>
        <v>0</v>
      </c>
      <c r="H64" s="165"/>
      <c r="I64" s="153"/>
    </row>
    <row r="65" spans="1:9" s="25" customFormat="1" ht="10.5" customHeight="1">
      <c r="A65" s="166"/>
      <c r="B65" s="155"/>
      <c r="C65" s="167"/>
      <c r="D65" s="168"/>
      <c r="E65" s="162" t="s">
        <v>465</v>
      </c>
      <c r="F65" s="170"/>
      <c r="G65" s="164">
        <f t="shared" si="0"/>
        <v>0</v>
      </c>
      <c r="H65" s="171"/>
      <c r="I65" s="153"/>
    </row>
    <row r="66" spans="1:9" s="24" customFormat="1" ht="24">
      <c r="A66" s="166">
        <v>2250</v>
      </c>
      <c r="B66" s="155" t="s">
        <v>66</v>
      </c>
      <c r="C66" s="167">
        <v>5</v>
      </c>
      <c r="D66" s="168">
        <v>0</v>
      </c>
      <c r="E66" s="169" t="s">
        <v>593</v>
      </c>
      <c r="F66" s="170" t="s">
        <v>206</v>
      </c>
      <c r="G66" s="164">
        <f t="shared" si="0"/>
        <v>0</v>
      </c>
      <c r="H66" s="165"/>
      <c r="I66" s="153"/>
    </row>
    <row r="67" spans="1:9" s="25" customFormat="1" ht="10.5" customHeight="1">
      <c r="A67" s="166"/>
      <c r="B67" s="155"/>
      <c r="C67" s="167"/>
      <c r="D67" s="168"/>
      <c r="E67" s="162" t="s">
        <v>465</v>
      </c>
      <c r="F67" s="170"/>
      <c r="G67" s="164">
        <f t="shared" si="0"/>
        <v>0</v>
      </c>
      <c r="H67" s="171"/>
      <c r="I67" s="153"/>
    </row>
    <row r="68" spans="1:9" s="24" customFormat="1">
      <c r="A68" s="166">
        <v>2251</v>
      </c>
      <c r="B68" s="172" t="s">
        <v>66</v>
      </c>
      <c r="C68" s="173">
        <v>5</v>
      </c>
      <c r="D68" s="174">
        <v>1</v>
      </c>
      <c r="E68" s="162" t="s">
        <v>593</v>
      </c>
      <c r="F68" s="180" t="s">
        <v>207</v>
      </c>
      <c r="G68" s="164">
        <f t="shared" si="0"/>
        <v>0</v>
      </c>
      <c r="H68" s="165"/>
      <c r="I68" s="153"/>
    </row>
    <row r="69" spans="1:9" s="23" customFormat="1" ht="58.5" customHeight="1">
      <c r="A69" s="182">
        <v>2300</v>
      </c>
      <c r="B69" s="185" t="s">
        <v>67</v>
      </c>
      <c r="C69" s="167">
        <v>0</v>
      </c>
      <c r="D69" s="168">
        <v>0</v>
      </c>
      <c r="E69" s="186" t="s">
        <v>572</v>
      </c>
      <c r="F69" s="183" t="s">
        <v>208</v>
      </c>
      <c r="G69" s="164">
        <f t="shared" si="0"/>
        <v>0</v>
      </c>
      <c r="H69" s="165"/>
      <c r="I69" s="153"/>
    </row>
    <row r="70" spans="1:9" s="24" customFormat="1" ht="11.25" customHeight="1">
      <c r="A70" s="161"/>
      <c r="B70" s="155"/>
      <c r="C70" s="156"/>
      <c r="D70" s="157"/>
      <c r="E70" s="162" t="s">
        <v>469</v>
      </c>
      <c r="F70" s="163"/>
      <c r="G70" s="164">
        <f t="shared" si="0"/>
        <v>0</v>
      </c>
      <c r="H70" s="165"/>
      <c r="I70" s="153"/>
    </row>
    <row r="71" spans="1:9" s="24" customFormat="1">
      <c r="A71" s="166">
        <v>2310</v>
      </c>
      <c r="B71" s="185" t="s">
        <v>67</v>
      </c>
      <c r="C71" s="167">
        <v>1</v>
      </c>
      <c r="D71" s="168">
        <v>0</v>
      </c>
      <c r="E71" s="169" t="s">
        <v>594</v>
      </c>
      <c r="F71" s="170" t="s">
        <v>209</v>
      </c>
      <c r="G71" s="164">
        <f t="shared" si="0"/>
        <v>0</v>
      </c>
      <c r="H71" s="165"/>
      <c r="I71" s="153"/>
    </row>
    <row r="72" spans="1:9" s="25" customFormat="1" ht="10.5" customHeight="1">
      <c r="A72" s="166"/>
      <c r="B72" s="155"/>
      <c r="C72" s="167"/>
      <c r="D72" s="168"/>
      <c r="E72" s="162" t="s">
        <v>465</v>
      </c>
      <c r="F72" s="170"/>
      <c r="G72" s="164">
        <f t="shared" si="0"/>
        <v>0</v>
      </c>
      <c r="H72" s="171"/>
      <c r="I72" s="153"/>
    </row>
    <row r="73" spans="1:9" s="24" customFormat="1">
      <c r="A73" s="166">
        <v>2311</v>
      </c>
      <c r="B73" s="187" t="s">
        <v>67</v>
      </c>
      <c r="C73" s="173">
        <v>1</v>
      </c>
      <c r="D73" s="174">
        <v>1</v>
      </c>
      <c r="E73" s="162" t="s">
        <v>595</v>
      </c>
      <c r="F73" s="180" t="s">
        <v>210</v>
      </c>
      <c r="G73" s="164">
        <f t="shared" si="0"/>
        <v>0</v>
      </c>
      <c r="H73" s="165"/>
      <c r="I73" s="153"/>
    </row>
    <row r="74" spans="1:9" s="24" customFormat="1">
      <c r="A74" s="166">
        <v>2312</v>
      </c>
      <c r="B74" s="187" t="s">
        <v>67</v>
      </c>
      <c r="C74" s="173">
        <v>1</v>
      </c>
      <c r="D74" s="174">
        <v>2</v>
      </c>
      <c r="E74" s="162" t="s">
        <v>596</v>
      </c>
      <c r="F74" s="180"/>
      <c r="G74" s="164">
        <f t="shared" si="0"/>
        <v>0</v>
      </c>
      <c r="H74" s="165"/>
      <c r="I74" s="153"/>
    </row>
    <row r="75" spans="1:9" s="24" customFormat="1">
      <c r="A75" s="166">
        <v>2313</v>
      </c>
      <c r="B75" s="187" t="s">
        <v>67</v>
      </c>
      <c r="C75" s="173">
        <v>1</v>
      </c>
      <c r="D75" s="174">
        <v>3</v>
      </c>
      <c r="E75" s="162" t="s">
        <v>597</v>
      </c>
      <c r="F75" s="180"/>
      <c r="G75" s="164">
        <f t="shared" si="0"/>
        <v>0</v>
      </c>
      <c r="H75" s="165"/>
      <c r="I75" s="153"/>
    </row>
    <row r="76" spans="1:9" s="24" customFormat="1">
      <c r="A76" s="166">
        <v>2320</v>
      </c>
      <c r="B76" s="185" t="s">
        <v>67</v>
      </c>
      <c r="C76" s="167">
        <v>2</v>
      </c>
      <c r="D76" s="168">
        <v>0</v>
      </c>
      <c r="E76" s="169" t="s">
        <v>671</v>
      </c>
      <c r="F76" s="170" t="s">
        <v>211</v>
      </c>
      <c r="G76" s="164">
        <f t="shared" si="0"/>
        <v>0</v>
      </c>
      <c r="H76" s="165"/>
      <c r="I76" s="153"/>
    </row>
    <row r="77" spans="1:9" s="25" customFormat="1" ht="10.5" customHeight="1">
      <c r="A77" s="166"/>
      <c r="B77" s="155"/>
      <c r="C77" s="167"/>
      <c r="D77" s="168"/>
      <c r="E77" s="162" t="s">
        <v>465</v>
      </c>
      <c r="F77" s="170"/>
      <c r="G77" s="164">
        <f t="shared" si="0"/>
        <v>0</v>
      </c>
      <c r="H77" s="171"/>
      <c r="I77" s="153"/>
    </row>
    <row r="78" spans="1:9" s="24" customFormat="1">
      <c r="A78" s="166">
        <v>2321</v>
      </c>
      <c r="B78" s="187" t="s">
        <v>67</v>
      </c>
      <c r="C78" s="173">
        <v>2</v>
      </c>
      <c r="D78" s="174">
        <v>1</v>
      </c>
      <c r="E78" s="162" t="s">
        <v>672</v>
      </c>
      <c r="F78" s="180" t="s">
        <v>212</v>
      </c>
      <c r="G78" s="164">
        <f t="shared" si="0"/>
        <v>0</v>
      </c>
      <c r="H78" s="165"/>
      <c r="I78" s="153"/>
    </row>
    <row r="79" spans="1:9" s="24" customFormat="1" ht="24">
      <c r="A79" s="166">
        <v>2330</v>
      </c>
      <c r="B79" s="185" t="s">
        <v>67</v>
      </c>
      <c r="C79" s="167">
        <v>3</v>
      </c>
      <c r="D79" s="168">
        <v>0</v>
      </c>
      <c r="E79" s="169" t="s">
        <v>598</v>
      </c>
      <c r="F79" s="170" t="s">
        <v>213</v>
      </c>
      <c r="G79" s="164">
        <f t="shared" ref="G79:G142" si="2">H79</f>
        <v>0</v>
      </c>
      <c r="H79" s="165"/>
      <c r="I79" s="153"/>
    </row>
    <row r="80" spans="1:9" s="25" customFormat="1" ht="10.5" customHeight="1">
      <c r="A80" s="166"/>
      <c r="B80" s="155"/>
      <c r="C80" s="167"/>
      <c r="D80" s="168"/>
      <c r="E80" s="162" t="s">
        <v>465</v>
      </c>
      <c r="F80" s="170"/>
      <c r="G80" s="164">
        <f t="shared" si="2"/>
        <v>0</v>
      </c>
      <c r="H80" s="171"/>
      <c r="I80" s="153"/>
    </row>
    <row r="81" spans="1:9" s="24" customFormat="1">
      <c r="A81" s="166">
        <v>2331</v>
      </c>
      <c r="B81" s="187" t="s">
        <v>67</v>
      </c>
      <c r="C81" s="173">
        <v>3</v>
      </c>
      <c r="D81" s="174">
        <v>1</v>
      </c>
      <c r="E81" s="162" t="s">
        <v>556</v>
      </c>
      <c r="F81" s="180" t="s">
        <v>214</v>
      </c>
      <c r="G81" s="164">
        <f t="shared" si="2"/>
        <v>0</v>
      </c>
      <c r="H81" s="165"/>
      <c r="I81" s="153"/>
    </row>
    <row r="82" spans="1:9" s="24" customFormat="1">
      <c r="A82" s="166">
        <v>2332</v>
      </c>
      <c r="B82" s="187" t="s">
        <v>67</v>
      </c>
      <c r="C82" s="173">
        <v>3</v>
      </c>
      <c r="D82" s="174">
        <v>2</v>
      </c>
      <c r="E82" s="162" t="s">
        <v>599</v>
      </c>
      <c r="F82" s="180"/>
      <c r="G82" s="164">
        <f t="shared" si="2"/>
        <v>0</v>
      </c>
      <c r="H82" s="165"/>
      <c r="I82" s="153"/>
    </row>
    <row r="83" spans="1:9" s="24" customFormat="1">
      <c r="A83" s="166">
        <v>2340</v>
      </c>
      <c r="B83" s="185" t="s">
        <v>67</v>
      </c>
      <c r="C83" s="167">
        <v>4</v>
      </c>
      <c r="D83" s="168">
        <v>0</v>
      </c>
      <c r="E83" s="169" t="s">
        <v>600</v>
      </c>
      <c r="F83" s="180"/>
      <c r="G83" s="164">
        <f t="shared" si="2"/>
        <v>0</v>
      </c>
      <c r="H83" s="165"/>
      <c r="I83" s="153"/>
    </row>
    <row r="84" spans="1:9" s="25" customFormat="1" ht="10.5" customHeight="1">
      <c r="A84" s="166"/>
      <c r="B84" s="155"/>
      <c r="C84" s="167"/>
      <c r="D84" s="168"/>
      <c r="E84" s="162" t="s">
        <v>465</v>
      </c>
      <c r="F84" s="170"/>
      <c r="G84" s="164">
        <f t="shared" si="2"/>
        <v>0</v>
      </c>
      <c r="H84" s="171"/>
      <c r="I84" s="153"/>
    </row>
    <row r="85" spans="1:9" s="24" customFormat="1">
      <c r="A85" s="166">
        <v>2341</v>
      </c>
      <c r="B85" s="187" t="s">
        <v>67</v>
      </c>
      <c r="C85" s="173">
        <v>4</v>
      </c>
      <c r="D85" s="174">
        <v>1</v>
      </c>
      <c r="E85" s="162" t="s">
        <v>600</v>
      </c>
      <c r="F85" s="180"/>
      <c r="G85" s="164">
        <f t="shared" si="2"/>
        <v>0</v>
      </c>
      <c r="H85" s="165"/>
      <c r="I85" s="153"/>
    </row>
    <row r="86" spans="1:9" s="24" customFormat="1">
      <c r="A86" s="166">
        <v>2350</v>
      </c>
      <c r="B86" s="185" t="s">
        <v>67</v>
      </c>
      <c r="C86" s="167">
        <v>5</v>
      </c>
      <c r="D86" s="168">
        <v>0</v>
      </c>
      <c r="E86" s="169" t="s">
        <v>557</v>
      </c>
      <c r="F86" s="170" t="s">
        <v>215</v>
      </c>
      <c r="G86" s="164">
        <f t="shared" si="2"/>
        <v>0</v>
      </c>
      <c r="H86" s="165"/>
      <c r="I86" s="153"/>
    </row>
    <row r="87" spans="1:9" s="25" customFormat="1" ht="10.5" customHeight="1">
      <c r="A87" s="166"/>
      <c r="B87" s="155"/>
      <c r="C87" s="167"/>
      <c r="D87" s="168"/>
      <c r="E87" s="162" t="s">
        <v>465</v>
      </c>
      <c r="F87" s="170"/>
      <c r="G87" s="164">
        <f t="shared" si="2"/>
        <v>0</v>
      </c>
      <c r="H87" s="171"/>
      <c r="I87" s="153"/>
    </row>
    <row r="88" spans="1:9" s="24" customFormat="1">
      <c r="A88" s="166">
        <v>2351</v>
      </c>
      <c r="B88" s="187" t="s">
        <v>67</v>
      </c>
      <c r="C88" s="173">
        <v>5</v>
      </c>
      <c r="D88" s="174">
        <v>1</v>
      </c>
      <c r="E88" s="162" t="s">
        <v>558</v>
      </c>
      <c r="F88" s="180" t="s">
        <v>215</v>
      </c>
      <c r="G88" s="164">
        <f t="shared" si="2"/>
        <v>0</v>
      </c>
      <c r="H88" s="165"/>
      <c r="I88" s="153"/>
    </row>
    <row r="89" spans="1:9" s="24" customFormat="1" ht="36">
      <c r="A89" s="166">
        <v>2360</v>
      </c>
      <c r="B89" s="185" t="s">
        <v>67</v>
      </c>
      <c r="C89" s="167">
        <v>6</v>
      </c>
      <c r="D89" s="168">
        <v>0</v>
      </c>
      <c r="E89" s="169" t="s">
        <v>687</v>
      </c>
      <c r="F89" s="170" t="s">
        <v>216</v>
      </c>
      <c r="G89" s="164">
        <f t="shared" si="2"/>
        <v>0</v>
      </c>
      <c r="H89" s="165"/>
      <c r="I89" s="153"/>
    </row>
    <row r="90" spans="1:9" s="25" customFormat="1" ht="10.5" customHeight="1">
      <c r="A90" s="166"/>
      <c r="B90" s="155"/>
      <c r="C90" s="167"/>
      <c r="D90" s="168"/>
      <c r="E90" s="162" t="s">
        <v>465</v>
      </c>
      <c r="F90" s="170"/>
      <c r="G90" s="164">
        <f t="shared" si="2"/>
        <v>0</v>
      </c>
      <c r="H90" s="171"/>
      <c r="I90" s="153"/>
    </row>
    <row r="91" spans="1:9" s="24" customFormat="1" ht="36">
      <c r="A91" s="166">
        <v>2361</v>
      </c>
      <c r="B91" s="187" t="s">
        <v>67</v>
      </c>
      <c r="C91" s="173">
        <v>6</v>
      </c>
      <c r="D91" s="174">
        <v>1</v>
      </c>
      <c r="E91" s="162" t="s">
        <v>687</v>
      </c>
      <c r="F91" s="180" t="s">
        <v>217</v>
      </c>
      <c r="G91" s="164">
        <f t="shared" si="2"/>
        <v>0</v>
      </c>
      <c r="H91" s="165"/>
      <c r="I91" s="153"/>
    </row>
    <row r="92" spans="1:9" s="24" customFormat="1" ht="28.5">
      <c r="A92" s="166">
        <v>2370</v>
      </c>
      <c r="B92" s="185" t="s">
        <v>67</v>
      </c>
      <c r="C92" s="167">
        <v>7</v>
      </c>
      <c r="D92" s="168">
        <v>0</v>
      </c>
      <c r="E92" s="169" t="s">
        <v>601</v>
      </c>
      <c r="F92" s="170" t="s">
        <v>218</v>
      </c>
      <c r="G92" s="164">
        <f t="shared" si="2"/>
        <v>0</v>
      </c>
      <c r="H92" s="165"/>
      <c r="I92" s="153"/>
    </row>
    <row r="93" spans="1:9" s="25" customFormat="1" ht="10.5" customHeight="1">
      <c r="A93" s="166"/>
      <c r="B93" s="155"/>
      <c r="C93" s="167"/>
      <c r="D93" s="168"/>
      <c r="E93" s="162" t="s">
        <v>465</v>
      </c>
      <c r="F93" s="170"/>
      <c r="G93" s="164">
        <f t="shared" si="2"/>
        <v>0</v>
      </c>
      <c r="H93" s="171"/>
      <c r="I93" s="153"/>
    </row>
    <row r="94" spans="1:9" s="24" customFormat="1" ht="24">
      <c r="A94" s="166">
        <v>2371</v>
      </c>
      <c r="B94" s="187" t="s">
        <v>67</v>
      </c>
      <c r="C94" s="173">
        <v>7</v>
      </c>
      <c r="D94" s="174">
        <v>1</v>
      </c>
      <c r="E94" s="162" t="s">
        <v>602</v>
      </c>
      <c r="F94" s="180" t="s">
        <v>219</v>
      </c>
      <c r="G94" s="164">
        <f t="shared" si="2"/>
        <v>0</v>
      </c>
      <c r="H94" s="165"/>
      <c r="I94" s="153"/>
    </row>
    <row r="95" spans="1:9" s="23" customFormat="1" ht="52.5" customHeight="1">
      <c r="A95" s="182">
        <v>2400</v>
      </c>
      <c r="B95" s="185" t="s">
        <v>68</v>
      </c>
      <c r="C95" s="167">
        <v>0</v>
      </c>
      <c r="D95" s="168">
        <v>0</v>
      </c>
      <c r="E95" s="186" t="s">
        <v>573</v>
      </c>
      <c r="F95" s="183" t="s">
        <v>220</v>
      </c>
      <c r="G95" s="152">
        <f t="shared" si="2"/>
        <v>40280</v>
      </c>
      <c r="H95" s="160">
        <f>H101+H120+H107</f>
        <v>40280</v>
      </c>
      <c r="I95" s="153">
        <f>I101+I107+I120</f>
        <v>0</v>
      </c>
    </row>
    <row r="96" spans="1:9" s="24" customFormat="1" ht="11.25" customHeight="1">
      <c r="A96" s="161"/>
      <c r="B96" s="155"/>
      <c r="C96" s="156"/>
      <c r="D96" s="157"/>
      <c r="E96" s="162" t="s">
        <v>469</v>
      </c>
      <c r="F96" s="163"/>
      <c r="G96" s="164">
        <f t="shared" si="2"/>
        <v>0</v>
      </c>
      <c r="H96" s="165"/>
      <c r="I96" s="153"/>
    </row>
    <row r="97" spans="1:9" s="24" customFormat="1" ht="36">
      <c r="A97" s="166">
        <v>2410</v>
      </c>
      <c r="B97" s="185" t="s">
        <v>68</v>
      </c>
      <c r="C97" s="167">
        <v>1</v>
      </c>
      <c r="D97" s="168">
        <v>0</v>
      </c>
      <c r="E97" s="169" t="s">
        <v>688</v>
      </c>
      <c r="F97" s="170" t="s">
        <v>222</v>
      </c>
      <c r="G97" s="164">
        <f t="shared" si="2"/>
        <v>0</v>
      </c>
      <c r="H97" s="165"/>
      <c r="I97" s="153"/>
    </row>
    <row r="98" spans="1:9" s="25" customFormat="1" ht="10.5" customHeight="1">
      <c r="A98" s="166"/>
      <c r="B98" s="155"/>
      <c r="C98" s="167"/>
      <c r="D98" s="168"/>
      <c r="E98" s="162" t="s">
        <v>465</v>
      </c>
      <c r="F98" s="170"/>
      <c r="G98" s="164">
        <f t="shared" si="2"/>
        <v>0</v>
      </c>
      <c r="H98" s="171"/>
      <c r="I98" s="153"/>
    </row>
    <row r="99" spans="1:9" s="24" customFormat="1" ht="24">
      <c r="A99" s="166">
        <v>2411</v>
      </c>
      <c r="B99" s="187" t="s">
        <v>68</v>
      </c>
      <c r="C99" s="173">
        <v>1</v>
      </c>
      <c r="D99" s="174">
        <v>1</v>
      </c>
      <c r="E99" s="162" t="s">
        <v>603</v>
      </c>
      <c r="F99" s="175" t="s">
        <v>223</v>
      </c>
      <c r="G99" s="164">
        <f t="shared" si="2"/>
        <v>0</v>
      </c>
      <c r="H99" s="165"/>
      <c r="I99" s="153"/>
    </row>
    <row r="100" spans="1:9" s="24" customFormat="1" ht="24">
      <c r="A100" s="166">
        <v>2412</v>
      </c>
      <c r="B100" s="187" t="s">
        <v>68</v>
      </c>
      <c r="C100" s="173">
        <v>1</v>
      </c>
      <c r="D100" s="174">
        <v>2</v>
      </c>
      <c r="E100" s="162" t="s">
        <v>689</v>
      </c>
      <c r="F100" s="180" t="s">
        <v>224</v>
      </c>
      <c r="G100" s="164">
        <f t="shared" si="2"/>
        <v>0</v>
      </c>
      <c r="H100" s="165"/>
      <c r="I100" s="153"/>
    </row>
    <row r="101" spans="1:9" s="24" customFormat="1" ht="36">
      <c r="A101" s="166">
        <v>2420</v>
      </c>
      <c r="B101" s="185" t="s">
        <v>68</v>
      </c>
      <c r="C101" s="167">
        <v>2</v>
      </c>
      <c r="D101" s="168">
        <v>0</v>
      </c>
      <c r="E101" s="169" t="s">
        <v>604</v>
      </c>
      <c r="F101" s="170" t="s">
        <v>225</v>
      </c>
      <c r="G101" s="152">
        <f t="shared" si="2"/>
        <v>3060</v>
      </c>
      <c r="H101" s="171">
        <f>H103</f>
        <v>3060</v>
      </c>
      <c r="I101" s="153">
        <f>I103</f>
        <v>0</v>
      </c>
    </row>
    <row r="102" spans="1:9" s="25" customFormat="1" ht="10.5" customHeight="1">
      <c r="A102" s="166"/>
      <c r="B102" s="155"/>
      <c r="C102" s="167"/>
      <c r="D102" s="168"/>
      <c r="E102" s="162" t="s">
        <v>465</v>
      </c>
      <c r="F102" s="170"/>
      <c r="G102" s="164">
        <f t="shared" si="2"/>
        <v>0</v>
      </c>
      <c r="H102" s="171"/>
      <c r="I102" s="153"/>
    </row>
    <row r="103" spans="1:9" s="24" customFormat="1">
      <c r="A103" s="166">
        <v>2421</v>
      </c>
      <c r="B103" s="187" t="s">
        <v>68</v>
      </c>
      <c r="C103" s="173">
        <v>2</v>
      </c>
      <c r="D103" s="174">
        <v>1</v>
      </c>
      <c r="E103" s="162" t="s">
        <v>605</v>
      </c>
      <c r="F103" s="180" t="s">
        <v>226</v>
      </c>
      <c r="G103" s="164">
        <f t="shared" si="2"/>
        <v>3060</v>
      </c>
      <c r="H103" s="165">
        <v>3060</v>
      </c>
      <c r="I103" s="153"/>
    </row>
    <row r="104" spans="1:9" s="24" customFormat="1">
      <c r="A104" s="166">
        <v>2422</v>
      </c>
      <c r="B104" s="187" t="s">
        <v>68</v>
      </c>
      <c r="C104" s="173">
        <v>2</v>
      </c>
      <c r="D104" s="174">
        <v>2</v>
      </c>
      <c r="E104" s="162" t="s">
        <v>606</v>
      </c>
      <c r="F104" s="180" t="s">
        <v>227</v>
      </c>
      <c r="G104" s="164">
        <f t="shared" si="2"/>
        <v>0</v>
      </c>
      <c r="H104" s="165"/>
      <c r="I104" s="153"/>
    </row>
    <row r="105" spans="1:9" s="24" customFormat="1">
      <c r="A105" s="166">
        <v>2423</v>
      </c>
      <c r="B105" s="187" t="s">
        <v>68</v>
      </c>
      <c r="C105" s="173">
        <v>2</v>
      </c>
      <c r="D105" s="174">
        <v>3</v>
      </c>
      <c r="E105" s="162" t="s">
        <v>607</v>
      </c>
      <c r="F105" s="180" t="s">
        <v>228</v>
      </c>
      <c r="G105" s="164">
        <f t="shared" si="2"/>
        <v>0</v>
      </c>
      <c r="H105" s="165"/>
      <c r="I105" s="153"/>
    </row>
    <row r="106" spans="1:9" s="24" customFormat="1">
      <c r="A106" s="166">
        <v>2424</v>
      </c>
      <c r="B106" s="187" t="s">
        <v>68</v>
      </c>
      <c r="C106" s="173">
        <v>2</v>
      </c>
      <c r="D106" s="174">
        <v>4</v>
      </c>
      <c r="E106" s="162" t="s">
        <v>608</v>
      </c>
      <c r="F106" s="180"/>
      <c r="G106" s="164">
        <f t="shared" si="2"/>
        <v>0</v>
      </c>
      <c r="H106" s="165"/>
      <c r="I106" s="153"/>
    </row>
    <row r="107" spans="1:9" s="24" customFormat="1">
      <c r="A107" s="166">
        <v>2430</v>
      </c>
      <c r="B107" s="185" t="s">
        <v>68</v>
      </c>
      <c r="C107" s="167">
        <v>3</v>
      </c>
      <c r="D107" s="168">
        <v>0</v>
      </c>
      <c r="E107" s="169" t="s">
        <v>690</v>
      </c>
      <c r="F107" s="170" t="s">
        <v>229</v>
      </c>
      <c r="G107" s="152">
        <f t="shared" si="2"/>
        <v>2500</v>
      </c>
      <c r="H107" s="171">
        <f>H114</f>
        <v>2500</v>
      </c>
      <c r="I107" s="153">
        <f>I114</f>
        <v>0</v>
      </c>
    </row>
    <row r="108" spans="1:9" s="25" customFormat="1" ht="10.5" customHeight="1">
      <c r="A108" s="166"/>
      <c r="B108" s="155"/>
      <c r="C108" s="167"/>
      <c r="D108" s="168"/>
      <c r="E108" s="162" t="s">
        <v>465</v>
      </c>
      <c r="F108" s="170"/>
      <c r="G108" s="164">
        <f t="shared" si="2"/>
        <v>0</v>
      </c>
      <c r="H108" s="171"/>
      <c r="I108" s="153"/>
    </row>
    <row r="109" spans="1:9" s="24" customFormat="1">
      <c r="A109" s="166">
        <v>2431</v>
      </c>
      <c r="B109" s="187" t="s">
        <v>68</v>
      </c>
      <c r="C109" s="173">
        <v>3</v>
      </c>
      <c r="D109" s="174">
        <v>1</v>
      </c>
      <c r="E109" s="162" t="s">
        <v>691</v>
      </c>
      <c r="F109" s="180" t="s">
        <v>230</v>
      </c>
      <c r="G109" s="164">
        <f t="shared" si="2"/>
        <v>0</v>
      </c>
      <c r="H109" s="165"/>
      <c r="I109" s="153"/>
    </row>
    <row r="110" spans="1:9" s="24" customFormat="1">
      <c r="A110" s="166">
        <v>2432</v>
      </c>
      <c r="B110" s="187" t="s">
        <v>68</v>
      </c>
      <c r="C110" s="173">
        <v>3</v>
      </c>
      <c r="D110" s="174">
        <v>2</v>
      </c>
      <c r="E110" s="162" t="s">
        <v>692</v>
      </c>
      <c r="F110" s="180" t="s">
        <v>231</v>
      </c>
      <c r="G110" s="164">
        <f t="shared" si="2"/>
        <v>0</v>
      </c>
      <c r="H110" s="165"/>
      <c r="I110" s="153"/>
    </row>
    <row r="111" spans="1:9" s="24" customFormat="1">
      <c r="A111" s="166">
        <v>2433</v>
      </c>
      <c r="B111" s="187" t="s">
        <v>68</v>
      </c>
      <c r="C111" s="173">
        <v>3</v>
      </c>
      <c r="D111" s="174">
        <v>3</v>
      </c>
      <c r="E111" s="162" t="s">
        <v>693</v>
      </c>
      <c r="F111" s="180" t="s">
        <v>232</v>
      </c>
      <c r="G111" s="164">
        <f t="shared" si="2"/>
        <v>0</v>
      </c>
      <c r="H111" s="165"/>
      <c r="I111" s="153"/>
    </row>
    <row r="112" spans="1:9" s="24" customFormat="1">
      <c r="A112" s="166">
        <v>2434</v>
      </c>
      <c r="B112" s="187" t="s">
        <v>68</v>
      </c>
      <c r="C112" s="173">
        <v>3</v>
      </c>
      <c r="D112" s="174">
        <v>4</v>
      </c>
      <c r="E112" s="162" t="s">
        <v>694</v>
      </c>
      <c r="F112" s="180" t="s">
        <v>233</v>
      </c>
      <c r="G112" s="164">
        <f t="shared" si="2"/>
        <v>0</v>
      </c>
      <c r="H112" s="165"/>
      <c r="I112" s="153"/>
    </row>
    <row r="113" spans="1:9" s="24" customFormat="1">
      <c r="A113" s="166">
        <v>2435</v>
      </c>
      <c r="B113" s="187" t="s">
        <v>68</v>
      </c>
      <c r="C113" s="173">
        <v>3</v>
      </c>
      <c r="D113" s="174">
        <v>5</v>
      </c>
      <c r="E113" s="162" t="s">
        <v>559</v>
      </c>
      <c r="F113" s="180" t="s">
        <v>234</v>
      </c>
      <c r="G113" s="164">
        <f t="shared" si="2"/>
        <v>0</v>
      </c>
      <c r="H113" s="165"/>
      <c r="I113" s="153"/>
    </row>
    <row r="114" spans="1:9" s="24" customFormat="1">
      <c r="A114" s="166">
        <v>2436</v>
      </c>
      <c r="B114" s="187" t="s">
        <v>68</v>
      </c>
      <c r="C114" s="173">
        <v>3</v>
      </c>
      <c r="D114" s="174">
        <v>6</v>
      </c>
      <c r="E114" s="162" t="s">
        <v>560</v>
      </c>
      <c r="F114" s="180" t="s">
        <v>235</v>
      </c>
      <c r="G114" s="164">
        <f t="shared" si="2"/>
        <v>2500</v>
      </c>
      <c r="H114" s="165">
        <f>3000-500</f>
        <v>2500</v>
      </c>
      <c r="I114" s="153"/>
    </row>
    <row r="115" spans="1:9" s="24" customFormat="1" ht="24">
      <c r="A115" s="166">
        <v>2440</v>
      </c>
      <c r="B115" s="185" t="s">
        <v>68</v>
      </c>
      <c r="C115" s="167">
        <v>4</v>
      </c>
      <c r="D115" s="168">
        <v>0</v>
      </c>
      <c r="E115" s="169" t="s">
        <v>609</v>
      </c>
      <c r="F115" s="170" t="s">
        <v>236</v>
      </c>
      <c r="G115" s="164">
        <f t="shared" si="2"/>
        <v>0</v>
      </c>
      <c r="H115" s="165"/>
      <c r="I115" s="153"/>
    </row>
    <row r="116" spans="1:9" s="25" customFormat="1" ht="10.5" customHeight="1">
      <c r="A116" s="166"/>
      <c r="B116" s="155"/>
      <c r="C116" s="167"/>
      <c r="D116" s="168"/>
      <c r="E116" s="162" t="s">
        <v>465</v>
      </c>
      <c r="F116" s="170"/>
      <c r="G116" s="164">
        <f t="shared" si="2"/>
        <v>0</v>
      </c>
      <c r="H116" s="171"/>
      <c r="I116" s="153"/>
    </row>
    <row r="117" spans="1:9" s="24" customFormat="1" ht="28.5">
      <c r="A117" s="166">
        <v>2441</v>
      </c>
      <c r="B117" s="187" t="s">
        <v>68</v>
      </c>
      <c r="C117" s="173">
        <v>4</v>
      </c>
      <c r="D117" s="174">
        <v>1</v>
      </c>
      <c r="E117" s="162" t="s">
        <v>695</v>
      </c>
      <c r="F117" s="180" t="s">
        <v>237</v>
      </c>
      <c r="G117" s="164">
        <f t="shared" si="2"/>
        <v>0</v>
      </c>
      <c r="H117" s="165"/>
      <c r="I117" s="153"/>
    </row>
    <row r="118" spans="1:9" s="24" customFormat="1">
      <c r="A118" s="166">
        <v>2442</v>
      </c>
      <c r="B118" s="187" t="s">
        <v>68</v>
      </c>
      <c r="C118" s="173">
        <v>4</v>
      </c>
      <c r="D118" s="174">
        <v>2</v>
      </c>
      <c r="E118" s="162" t="s">
        <v>610</v>
      </c>
      <c r="F118" s="180" t="s">
        <v>238</v>
      </c>
      <c r="G118" s="164">
        <f t="shared" si="2"/>
        <v>0</v>
      </c>
      <c r="H118" s="165"/>
      <c r="I118" s="153"/>
    </row>
    <row r="119" spans="1:9" s="24" customFormat="1">
      <c r="A119" s="166">
        <v>2443</v>
      </c>
      <c r="B119" s="187" t="s">
        <v>68</v>
      </c>
      <c r="C119" s="173">
        <v>4</v>
      </c>
      <c r="D119" s="174">
        <v>3</v>
      </c>
      <c r="E119" s="162" t="s">
        <v>611</v>
      </c>
      <c r="F119" s="180" t="s">
        <v>239</v>
      </c>
      <c r="G119" s="164">
        <f t="shared" si="2"/>
        <v>0</v>
      </c>
      <c r="H119" s="165"/>
      <c r="I119" s="153"/>
    </row>
    <row r="120" spans="1:9" s="24" customFormat="1">
      <c r="A120" s="166">
        <v>2450</v>
      </c>
      <c r="B120" s="185" t="s">
        <v>68</v>
      </c>
      <c r="C120" s="167">
        <v>5</v>
      </c>
      <c r="D120" s="168">
        <v>0</v>
      </c>
      <c r="E120" s="169" t="s">
        <v>561</v>
      </c>
      <c r="F120" s="184" t="s">
        <v>240</v>
      </c>
      <c r="G120" s="152">
        <f t="shared" si="2"/>
        <v>34720</v>
      </c>
      <c r="H120" s="160">
        <f>H122</f>
        <v>34720</v>
      </c>
      <c r="I120" s="153">
        <f>I122</f>
        <v>0</v>
      </c>
    </row>
    <row r="121" spans="1:9" s="25" customFormat="1" ht="10.5" customHeight="1">
      <c r="A121" s="166"/>
      <c r="B121" s="155"/>
      <c r="C121" s="167"/>
      <c r="D121" s="168"/>
      <c r="E121" s="162" t="s">
        <v>465</v>
      </c>
      <c r="F121" s="170"/>
      <c r="G121" s="164">
        <f t="shared" si="2"/>
        <v>0</v>
      </c>
      <c r="H121" s="160"/>
      <c r="I121" s="153"/>
    </row>
    <row r="122" spans="1:9" s="24" customFormat="1">
      <c r="A122" s="166">
        <v>2451</v>
      </c>
      <c r="B122" s="187" t="s">
        <v>68</v>
      </c>
      <c r="C122" s="173">
        <v>5</v>
      </c>
      <c r="D122" s="174">
        <v>1</v>
      </c>
      <c r="E122" s="162" t="s">
        <v>562</v>
      </c>
      <c r="F122" s="180" t="s">
        <v>241</v>
      </c>
      <c r="G122" s="164">
        <f t="shared" si="2"/>
        <v>34720</v>
      </c>
      <c r="H122" s="179">
        <f>34000+720</f>
        <v>34720</v>
      </c>
      <c r="I122" s="153"/>
    </row>
    <row r="123" spans="1:9" s="24" customFormat="1">
      <c r="A123" s="166">
        <v>2452</v>
      </c>
      <c r="B123" s="187" t="s">
        <v>68</v>
      </c>
      <c r="C123" s="173">
        <v>5</v>
      </c>
      <c r="D123" s="174">
        <v>2</v>
      </c>
      <c r="E123" s="162" t="s">
        <v>563</v>
      </c>
      <c r="F123" s="180" t="s">
        <v>242</v>
      </c>
      <c r="G123" s="164">
        <f t="shared" si="2"/>
        <v>0</v>
      </c>
      <c r="H123" s="165"/>
      <c r="I123" s="153"/>
    </row>
    <row r="124" spans="1:9" s="24" customFormat="1">
      <c r="A124" s="166">
        <v>2453</v>
      </c>
      <c r="B124" s="187" t="s">
        <v>68</v>
      </c>
      <c r="C124" s="173">
        <v>5</v>
      </c>
      <c r="D124" s="174">
        <v>3</v>
      </c>
      <c r="E124" s="162" t="s">
        <v>612</v>
      </c>
      <c r="F124" s="180" t="s">
        <v>243</v>
      </c>
      <c r="G124" s="164">
        <f t="shared" si="2"/>
        <v>0</v>
      </c>
      <c r="H124" s="165"/>
      <c r="I124" s="153"/>
    </row>
    <row r="125" spans="1:9" s="24" customFormat="1">
      <c r="A125" s="166">
        <v>2454</v>
      </c>
      <c r="B125" s="187" t="s">
        <v>68</v>
      </c>
      <c r="C125" s="173">
        <v>5</v>
      </c>
      <c r="D125" s="174">
        <v>4</v>
      </c>
      <c r="E125" s="162" t="s">
        <v>724</v>
      </c>
      <c r="F125" s="180" t="s">
        <v>244</v>
      </c>
      <c r="G125" s="164">
        <f t="shared" si="2"/>
        <v>0</v>
      </c>
      <c r="H125" s="165"/>
      <c r="I125" s="153"/>
    </row>
    <row r="126" spans="1:9" s="24" customFormat="1">
      <c r="A126" s="166">
        <v>2455</v>
      </c>
      <c r="B126" s="187" t="s">
        <v>68</v>
      </c>
      <c r="C126" s="173">
        <v>5</v>
      </c>
      <c r="D126" s="174">
        <v>5</v>
      </c>
      <c r="E126" s="162" t="s">
        <v>564</v>
      </c>
      <c r="F126" s="180" t="s">
        <v>245</v>
      </c>
      <c r="G126" s="164">
        <f t="shared" si="2"/>
        <v>0</v>
      </c>
      <c r="H126" s="165"/>
      <c r="I126" s="153"/>
    </row>
    <row r="127" spans="1:9" s="24" customFormat="1">
      <c r="A127" s="166">
        <v>2460</v>
      </c>
      <c r="B127" s="185" t="s">
        <v>68</v>
      </c>
      <c r="C127" s="167">
        <v>6</v>
      </c>
      <c r="D127" s="168">
        <v>0</v>
      </c>
      <c r="E127" s="169" t="s">
        <v>550</v>
      </c>
      <c r="F127" s="170" t="s">
        <v>246</v>
      </c>
      <c r="G127" s="164">
        <f t="shared" si="2"/>
        <v>0</v>
      </c>
      <c r="H127" s="165"/>
      <c r="I127" s="153"/>
    </row>
    <row r="128" spans="1:9" s="25" customFormat="1" ht="10.5" customHeight="1">
      <c r="A128" s="166"/>
      <c r="B128" s="155"/>
      <c r="C128" s="167"/>
      <c r="D128" s="168"/>
      <c r="E128" s="162" t="s">
        <v>465</v>
      </c>
      <c r="F128" s="170"/>
      <c r="G128" s="164">
        <f t="shared" si="2"/>
        <v>0</v>
      </c>
      <c r="H128" s="171"/>
      <c r="I128" s="153"/>
    </row>
    <row r="129" spans="1:9" s="24" customFormat="1">
      <c r="A129" s="166">
        <v>2461</v>
      </c>
      <c r="B129" s="187" t="s">
        <v>68</v>
      </c>
      <c r="C129" s="173">
        <v>6</v>
      </c>
      <c r="D129" s="174">
        <v>1</v>
      </c>
      <c r="E129" s="162" t="s">
        <v>551</v>
      </c>
      <c r="F129" s="180" t="s">
        <v>246</v>
      </c>
      <c r="G129" s="164">
        <f t="shared" si="2"/>
        <v>0</v>
      </c>
      <c r="H129" s="165"/>
      <c r="I129" s="153"/>
    </row>
    <row r="130" spans="1:9" s="24" customFormat="1">
      <c r="A130" s="166">
        <v>2470</v>
      </c>
      <c r="B130" s="185" t="s">
        <v>68</v>
      </c>
      <c r="C130" s="167">
        <v>7</v>
      </c>
      <c r="D130" s="168">
        <v>0</v>
      </c>
      <c r="E130" s="169" t="s">
        <v>565</v>
      </c>
      <c r="F130" s="184" t="s">
        <v>247</v>
      </c>
      <c r="G130" s="164">
        <f t="shared" si="2"/>
        <v>0</v>
      </c>
      <c r="H130" s="165"/>
      <c r="I130" s="153"/>
    </row>
    <row r="131" spans="1:9" s="25" customFormat="1" ht="10.5" customHeight="1">
      <c r="A131" s="166"/>
      <c r="B131" s="155"/>
      <c r="C131" s="167"/>
      <c r="D131" s="168"/>
      <c r="E131" s="162" t="s">
        <v>465</v>
      </c>
      <c r="F131" s="170"/>
      <c r="G131" s="164">
        <f t="shared" si="2"/>
        <v>0</v>
      </c>
      <c r="H131" s="171"/>
      <c r="I131" s="153"/>
    </row>
    <row r="132" spans="1:9" s="24" customFormat="1" ht="24">
      <c r="A132" s="166">
        <v>2471</v>
      </c>
      <c r="B132" s="187" t="s">
        <v>68</v>
      </c>
      <c r="C132" s="173">
        <v>7</v>
      </c>
      <c r="D132" s="174">
        <v>1</v>
      </c>
      <c r="E132" s="162" t="s">
        <v>696</v>
      </c>
      <c r="F132" s="180" t="s">
        <v>248</v>
      </c>
      <c r="G132" s="164">
        <f t="shared" si="2"/>
        <v>0</v>
      </c>
      <c r="H132" s="165"/>
      <c r="I132" s="153"/>
    </row>
    <row r="133" spans="1:9" s="24" customFormat="1">
      <c r="A133" s="166">
        <v>2472</v>
      </c>
      <c r="B133" s="187" t="s">
        <v>68</v>
      </c>
      <c r="C133" s="173">
        <v>7</v>
      </c>
      <c r="D133" s="174">
        <v>2</v>
      </c>
      <c r="E133" s="162" t="s">
        <v>729</v>
      </c>
      <c r="F133" s="188" t="s">
        <v>249</v>
      </c>
      <c r="G133" s="164">
        <f t="shared" si="2"/>
        <v>0</v>
      </c>
      <c r="H133" s="165"/>
      <c r="I133" s="153"/>
    </row>
    <row r="134" spans="1:9" s="24" customFormat="1">
      <c r="A134" s="166">
        <v>2473</v>
      </c>
      <c r="B134" s="187" t="s">
        <v>68</v>
      </c>
      <c r="C134" s="173">
        <v>7</v>
      </c>
      <c r="D134" s="174">
        <v>3</v>
      </c>
      <c r="E134" s="162" t="s">
        <v>613</v>
      </c>
      <c r="F134" s="180" t="s">
        <v>250</v>
      </c>
      <c r="G134" s="164">
        <f t="shared" si="2"/>
        <v>0</v>
      </c>
      <c r="H134" s="165"/>
      <c r="I134" s="153"/>
    </row>
    <row r="135" spans="1:9" s="24" customFormat="1">
      <c r="A135" s="166">
        <v>2474</v>
      </c>
      <c r="B135" s="187" t="s">
        <v>68</v>
      </c>
      <c r="C135" s="173">
        <v>7</v>
      </c>
      <c r="D135" s="174">
        <v>4</v>
      </c>
      <c r="E135" s="162" t="s">
        <v>569</v>
      </c>
      <c r="F135" s="175" t="s">
        <v>251</v>
      </c>
      <c r="G135" s="164">
        <f t="shared" si="2"/>
        <v>0</v>
      </c>
      <c r="H135" s="165"/>
      <c r="I135" s="153"/>
    </row>
    <row r="136" spans="1:9" s="24" customFormat="1" ht="42.75" customHeight="1">
      <c r="A136" s="166">
        <v>2480</v>
      </c>
      <c r="B136" s="185" t="s">
        <v>68</v>
      </c>
      <c r="C136" s="167">
        <v>8</v>
      </c>
      <c r="D136" s="168">
        <v>0</v>
      </c>
      <c r="E136" s="169" t="s">
        <v>697</v>
      </c>
      <c r="F136" s="170" t="s">
        <v>252</v>
      </c>
      <c r="G136" s="164">
        <f t="shared" si="2"/>
        <v>0</v>
      </c>
      <c r="H136" s="165"/>
      <c r="I136" s="153"/>
    </row>
    <row r="137" spans="1:9" s="25" customFormat="1" ht="10.5" customHeight="1">
      <c r="A137" s="166"/>
      <c r="B137" s="155"/>
      <c r="C137" s="167"/>
      <c r="D137" s="168"/>
      <c r="E137" s="162" t="s">
        <v>465</v>
      </c>
      <c r="F137" s="170"/>
      <c r="G137" s="164">
        <f t="shared" si="2"/>
        <v>0</v>
      </c>
      <c r="H137" s="171"/>
      <c r="I137" s="153"/>
    </row>
    <row r="138" spans="1:9" s="24" customFormat="1" ht="36">
      <c r="A138" s="166">
        <v>2481</v>
      </c>
      <c r="B138" s="187" t="s">
        <v>68</v>
      </c>
      <c r="C138" s="173">
        <v>8</v>
      </c>
      <c r="D138" s="174">
        <v>1</v>
      </c>
      <c r="E138" s="162" t="s">
        <v>698</v>
      </c>
      <c r="F138" s="180" t="s">
        <v>253</v>
      </c>
      <c r="G138" s="164">
        <f t="shared" si="2"/>
        <v>0</v>
      </c>
      <c r="H138" s="165"/>
      <c r="I138" s="153"/>
    </row>
    <row r="139" spans="1:9" s="24" customFormat="1" ht="36">
      <c r="A139" s="166">
        <v>2482</v>
      </c>
      <c r="B139" s="187" t="s">
        <v>68</v>
      </c>
      <c r="C139" s="173">
        <v>8</v>
      </c>
      <c r="D139" s="174">
        <v>2</v>
      </c>
      <c r="E139" s="162" t="s">
        <v>699</v>
      </c>
      <c r="F139" s="180" t="s">
        <v>254</v>
      </c>
      <c r="G139" s="164">
        <f t="shared" si="2"/>
        <v>0</v>
      </c>
      <c r="H139" s="165"/>
      <c r="I139" s="153"/>
    </row>
    <row r="140" spans="1:9" s="24" customFormat="1" ht="24">
      <c r="A140" s="166">
        <v>2483</v>
      </c>
      <c r="B140" s="187" t="s">
        <v>68</v>
      </c>
      <c r="C140" s="173">
        <v>8</v>
      </c>
      <c r="D140" s="174">
        <v>3</v>
      </c>
      <c r="E140" s="162" t="s">
        <v>700</v>
      </c>
      <c r="F140" s="180" t="s">
        <v>255</v>
      </c>
      <c r="G140" s="164">
        <f t="shared" si="2"/>
        <v>0</v>
      </c>
      <c r="H140" s="165"/>
      <c r="I140" s="153"/>
    </row>
    <row r="141" spans="1:9" s="24" customFormat="1" ht="37.5" customHeight="1">
      <c r="A141" s="166">
        <v>2484</v>
      </c>
      <c r="B141" s="187" t="s">
        <v>68</v>
      </c>
      <c r="C141" s="173">
        <v>8</v>
      </c>
      <c r="D141" s="174">
        <v>4</v>
      </c>
      <c r="E141" s="162" t="s">
        <v>701</v>
      </c>
      <c r="F141" s="180" t="s">
        <v>258</v>
      </c>
      <c r="G141" s="164">
        <f t="shared" si="2"/>
        <v>0</v>
      </c>
      <c r="H141" s="165"/>
      <c r="I141" s="153"/>
    </row>
    <row r="142" spans="1:9" s="24" customFormat="1" ht="24">
      <c r="A142" s="166">
        <v>2485</v>
      </c>
      <c r="B142" s="187" t="s">
        <v>68</v>
      </c>
      <c r="C142" s="173">
        <v>8</v>
      </c>
      <c r="D142" s="174">
        <v>5</v>
      </c>
      <c r="E142" s="162" t="s">
        <v>702</v>
      </c>
      <c r="F142" s="180" t="s">
        <v>259</v>
      </c>
      <c r="G142" s="164">
        <f t="shared" si="2"/>
        <v>0</v>
      </c>
      <c r="H142" s="165"/>
      <c r="I142" s="153"/>
    </row>
    <row r="143" spans="1:9" s="24" customFormat="1" ht="24">
      <c r="A143" s="166">
        <v>2486</v>
      </c>
      <c r="B143" s="187" t="s">
        <v>68</v>
      </c>
      <c r="C143" s="173">
        <v>8</v>
      </c>
      <c r="D143" s="174">
        <v>6</v>
      </c>
      <c r="E143" s="162" t="s">
        <v>703</v>
      </c>
      <c r="F143" s="180" t="s">
        <v>260</v>
      </c>
      <c r="G143" s="164">
        <f t="shared" ref="G143:G206" si="3">H143</f>
        <v>0</v>
      </c>
      <c r="H143" s="165"/>
      <c r="I143" s="153"/>
    </row>
    <row r="144" spans="1:9" s="24" customFormat="1" ht="24">
      <c r="A144" s="166">
        <v>2487</v>
      </c>
      <c r="B144" s="187" t="s">
        <v>68</v>
      </c>
      <c r="C144" s="173">
        <v>8</v>
      </c>
      <c r="D144" s="174">
        <v>7</v>
      </c>
      <c r="E144" s="162" t="s">
        <v>704</v>
      </c>
      <c r="F144" s="180" t="s">
        <v>261</v>
      </c>
      <c r="G144" s="164">
        <f t="shared" si="3"/>
        <v>0</v>
      </c>
      <c r="H144" s="165"/>
      <c r="I144" s="153"/>
    </row>
    <row r="145" spans="1:9" s="24" customFormat="1" ht="28.5">
      <c r="A145" s="166">
        <v>2490</v>
      </c>
      <c r="B145" s="185" t="s">
        <v>68</v>
      </c>
      <c r="C145" s="167">
        <v>9</v>
      </c>
      <c r="D145" s="168">
        <v>0</v>
      </c>
      <c r="E145" s="169" t="s">
        <v>614</v>
      </c>
      <c r="F145" s="170" t="s">
        <v>262</v>
      </c>
      <c r="G145" s="164">
        <f t="shared" si="3"/>
        <v>0</v>
      </c>
      <c r="H145" s="165"/>
      <c r="I145" s="153"/>
    </row>
    <row r="146" spans="1:9" s="25" customFormat="1" ht="10.5" customHeight="1">
      <c r="A146" s="166"/>
      <c r="B146" s="155"/>
      <c r="C146" s="167"/>
      <c r="D146" s="168"/>
      <c r="E146" s="162" t="s">
        <v>465</v>
      </c>
      <c r="F146" s="170"/>
      <c r="G146" s="164">
        <f t="shared" si="3"/>
        <v>0</v>
      </c>
      <c r="H146" s="171"/>
      <c r="I146" s="153"/>
    </row>
    <row r="147" spans="1:9" s="24" customFormat="1" ht="24">
      <c r="A147" s="166">
        <v>2491</v>
      </c>
      <c r="B147" s="187" t="s">
        <v>68</v>
      </c>
      <c r="C147" s="173">
        <v>9</v>
      </c>
      <c r="D147" s="174">
        <v>1</v>
      </c>
      <c r="E147" s="162" t="s">
        <v>614</v>
      </c>
      <c r="F147" s="180" t="s">
        <v>263</v>
      </c>
      <c r="G147" s="164">
        <f t="shared" si="3"/>
        <v>0</v>
      </c>
      <c r="H147" s="165"/>
      <c r="I147" s="153"/>
    </row>
    <row r="148" spans="1:9" s="23" customFormat="1" ht="34.5" customHeight="1">
      <c r="A148" s="182">
        <v>2500</v>
      </c>
      <c r="B148" s="185" t="s">
        <v>69</v>
      </c>
      <c r="C148" s="167">
        <v>0</v>
      </c>
      <c r="D148" s="168">
        <v>0</v>
      </c>
      <c r="E148" s="186" t="s">
        <v>574</v>
      </c>
      <c r="F148" s="183" t="s">
        <v>264</v>
      </c>
      <c r="G148" s="152">
        <f t="shared" si="3"/>
        <v>19275.221000000001</v>
      </c>
      <c r="H148" s="160">
        <f>H150+H165</f>
        <v>19275.221000000001</v>
      </c>
      <c r="I148" s="153">
        <f>I150+I165</f>
        <v>0</v>
      </c>
    </row>
    <row r="149" spans="1:9" s="24" customFormat="1" ht="11.25" customHeight="1">
      <c r="A149" s="161"/>
      <c r="B149" s="155"/>
      <c r="C149" s="156"/>
      <c r="D149" s="157"/>
      <c r="E149" s="162" t="s">
        <v>469</v>
      </c>
      <c r="F149" s="163"/>
      <c r="G149" s="164">
        <f t="shared" si="3"/>
        <v>0</v>
      </c>
      <c r="H149" s="165"/>
      <c r="I149" s="153"/>
    </row>
    <row r="150" spans="1:9" s="24" customFormat="1">
      <c r="A150" s="166">
        <v>2510</v>
      </c>
      <c r="B150" s="185" t="s">
        <v>69</v>
      </c>
      <c r="C150" s="167">
        <v>1</v>
      </c>
      <c r="D150" s="168">
        <v>0</v>
      </c>
      <c r="E150" s="169" t="s">
        <v>615</v>
      </c>
      <c r="F150" s="170" t="s">
        <v>265</v>
      </c>
      <c r="G150" s="152">
        <f t="shared" si="3"/>
        <v>15610</v>
      </c>
      <c r="H150" s="160">
        <f>H152</f>
        <v>15610</v>
      </c>
      <c r="I150" s="153">
        <f>I152</f>
        <v>0</v>
      </c>
    </row>
    <row r="151" spans="1:9" s="25" customFormat="1" ht="10.5" customHeight="1">
      <c r="A151" s="166"/>
      <c r="B151" s="155"/>
      <c r="C151" s="167"/>
      <c r="D151" s="168"/>
      <c r="E151" s="162" t="s">
        <v>465</v>
      </c>
      <c r="F151" s="170"/>
      <c r="G151" s="164">
        <f t="shared" si="3"/>
        <v>0</v>
      </c>
      <c r="H151" s="171"/>
      <c r="I151" s="153"/>
    </row>
    <row r="152" spans="1:9" s="24" customFormat="1">
      <c r="A152" s="166">
        <v>2511</v>
      </c>
      <c r="B152" s="187" t="s">
        <v>69</v>
      </c>
      <c r="C152" s="173">
        <v>1</v>
      </c>
      <c r="D152" s="174">
        <v>1</v>
      </c>
      <c r="E152" s="162" t="s">
        <v>615</v>
      </c>
      <c r="F152" s="180" t="s">
        <v>266</v>
      </c>
      <c r="G152" s="164">
        <f t="shared" si="3"/>
        <v>15610</v>
      </c>
      <c r="H152" s="179">
        <v>15610</v>
      </c>
      <c r="I152" s="153"/>
    </row>
    <row r="153" spans="1:9" s="24" customFormat="1">
      <c r="A153" s="166">
        <v>2520</v>
      </c>
      <c r="B153" s="185" t="s">
        <v>69</v>
      </c>
      <c r="C153" s="167">
        <v>2</v>
      </c>
      <c r="D153" s="168">
        <v>0</v>
      </c>
      <c r="E153" s="169" t="s">
        <v>616</v>
      </c>
      <c r="F153" s="170" t="s">
        <v>267</v>
      </c>
      <c r="G153" s="164">
        <f t="shared" si="3"/>
        <v>0</v>
      </c>
      <c r="H153" s="165"/>
      <c r="I153" s="153"/>
    </row>
    <row r="154" spans="1:9" s="25" customFormat="1" ht="10.5" customHeight="1">
      <c r="A154" s="166"/>
      <c r="B154" s="155"/>
      <c r="C154" s="167"/>
      <c r="D154" s="168"/>
      <c r="E154" s="162" t="s">
        <v>465</v>
      </c>
      <c r="F154" s="170"/>
      <c r="G154" s="164">
        <f t="shared" si="3"/>
        <v>0</v>
      </c>
      <c r="H154" s="171"/>
      <c r="I154" s="153"/>
    </row>
    <row r="155" spans="1:9" s="24" customFormat="1">
      <c r="A155" s="166">
        <v>2521</v>
      </c>
      <c r="B155" s="187" t="s">
        <v>69</v>
      </c>
      <c r="C155" s="173">
        <v>2</v>
      </c>
      <c r="D155" s="174">
        <v>1</v>
      </c>
      <c r="E155" s="162" t="s">
        <v>617</v>
      </c>
      <c r="F155" s="180" t="s">
        <v>268</v>
      </c>
      <c r="G155" s="164">
        <f t="shared" si="3"/>
        <v>0</v>
      </c>
      <c r="H155" s="165"/>
      <c r="I155" s="153"/>
    </row>
    <row r="156" spans="1:9" s="24" customFormat="1" ht="24">
      <c r="A156" s="166">
        <v>2530</v>
      </c>
      <c r="B156" s="185" t="s">
        <v>69</v>
      </c>
      <c r="C156" s="167">
        <v>3</v>
      </c>
      <c r="D156" s="168">
        <v>0</v>
      </c>
      <c r="E156" s="169" t="s">
        <v>705</v>
      </c>
      <c r="F156" s="170" t="s">
        <v>269</v>
      </c>
      <c r="G156" s="164">
        <f t="shared" si="3"/>
        <v>0</v>
      </c>
      <c r="H156" s="165"/>
      <c r="I156" s="153"/>
    </row>
    <row r="157" spans="1:9" s="25" customFormat="1" ht="10.5" customHeight="1">
      <c r="A157" s="166"/>
      <c r="B157" s="155"/>
      <c r="C157" s="167"/>
      <c r="D157" s="168"/>
      <c r="E157" s="162" t="s">
        <v>465</v>
      </c>
      <c r="F157" s="170"/>
      <c r="G157" s="164">
        <f t="shared" si="3"/>
        <v>0</v>
      </c>
      <c r="H157" s="171"/>
      <c r="I157" s="153"/>
    </row>
    <row r="158" spans="1:9" s="24" customFormat="1">
      <c r="A158" s="166">
        <v>2531</v>
      </c>
      <c r="B158" s="187" t="s">
        <v>69</v>
      </c>
      <c r="C158" s="173">
        <v>3</v>
      </c>
      <c r="D158" s="174">
        <v>1</v>
      </c>
      <c r="E158" s="162" t="s">
        <v>705</v>
      </c>
      <c r="F158" s="180" t="s">
        <v>270</v>
      </c>
      <c r="G158" s="164">
        <f t="shared" si="3"/>
        <v>0</v>
      </c>
      <c r="H158" s="165"/>
      <c r="I158" s="153"/>
    </row>
    <row r="159" spans="1:9" s="24" customFormat="1" ht="24">
      <c r="A159" s="166">
        <v>2540</v>
      </c>
      <c r="B159" s="185" t="s">
        <v>69</v>
      </c>
      <c r="C159" s="167">
        <v>4</v>
      </c>
      <c r="D159" s="168">
        <v>0</v>
      </c>
      <c r="E159" s="169" t="s">
        <v>618</v>
      </c>
      <c r="F159" s="170" t="s">
        <v>271</v>
      </c>
      <c r="G159" s="164">
        <f t="shared" si="3"/>
        <v>0</v>
      </c>
      <c r="H159" s="165"/>
      <c r="I159" s="153"/>
    </row>
    <row r="160" spans="1:9" s="25" customFormat="1" ht="10.5" customHeight="1">
      <c r="A160" s="166"/>
      <c r="B160" s="155"/>
      <c r="C160" s="167"/>
      <c r="D160" s="168"/>
      <c r="E160" s="162" t="s">
        <v>465</v>
      </c>
      <c r="F160" s="170"/>
      <c r="G160" s="164">
        <f t="shared" si="3"/>
        <v>0</v>
      </c>
      <c r="H160" s="171"/>
      <c r="I160" s="153"/>
    </row>
    <row r="161" spans="1:9" s="24" customFormat="1" ht="17.25" customHeight="1">
      <c r="A161" s="166">
        <v>2541</v>
      </c>
      <c r="B161" s="187" t="s">
        <v>69</v>
      </c>
      <c r="C161" s="173">
        <v>4</v>
      </c>
      <c r="D161" s="174">
        <v>1</v>
      </c>
      <c r="E161" s="162" t="s">
        <v>618</v>
      </c>
      <c r="F161" s="180" t="s">
        <v>272</v>
      </c>
      <c r="G161" s="164">
        <f t="shared" si="3"/>
        <v>0</v>
      </c>
      <c r="H161" s="165"/>
      <c r="I161" s="153"/>
    </row>
    <row r="162" spans="1:9" s="24" customFormat="1" ht="27" customHeight="1">
      <c r="A162" s="166">
        <v>2550</v>
      </c>
      <c r="B162" s="185" t="s">
        <v>69</v>
      </c>
      <c r="C162" s="167">
        <v>5</v>
      </c>
      <c r="D162" s="168">
        <v>0</v>
      </c>
      <c r="E162" s="169" t="s">
        <v>706</v>
      </c>
      <c r="F162" s="170" t="s">
        <v>273</v>
      </c>
      <c r="G162" s="164">
        <f t="shared" si="3"/>
        <v>0</v>
      </c>
      <c r="H162" s="165"/>
      <c r="I162" s="153"/>
    </row>
    <row r="163" spans="1:9" s="25" customFormat="1" ht="10.5" customHeight="1">
      <c r="A163" s="166"/>
      <c r="B163" s="155"/>
      <c r="C163" s="167"/>
      <c r="D163" s="168"/>
      <c r="E163" s="162" t="s">
        <v>465</v>
      </c>
      <c r="F163" s="170"/>
      <c r="G163" s="164">
        <f t="shared" si="3"/>
        <v>0</v>
      </c>
      <c r="H163" s="171"/>
      <c r="I163" s="153"/>
    </row>
    <row r="164" spans="1:9" s="24" customFormat="1" ht="24">
      <c r="A164" s="166">
        <v>2551</v>
      </c>
      <c r="B164" s="187" t="s">
        <v>69</v>
      </c>
      <c r="C164" s="173">
        <v>5</v>
      </c>
      <c r="D164" s="174">
        <v>1</v>
      </c>
      <c r="E164" s="162" t="s">
        <v>706</v>
      </c>
      <c r="F164" s="180" t="s">
        <v>274</v>
      </c>
      <c r="G164" s="164">
        <f t="shared" si="3"/>
        <v>0</v>
      </c>
      <c r="H164" s="165"/>
      <c r="I164" s="153"/>
    </row>
    <row r="165" spans="1:9" s="24" customFormat="1" ht="28.5">
      <c r="A165" s="166">
        <v>2560</v>
      </c>
      <c r="B165" s="185" t="s">
        <v>69</v>
      </c>
      <c r="C165" s="167">
        <v>6</v>
      </c>
      <c r="D165" s="168">
        <v>0</v>
      </c>
      <c r="E165" s="169" t="s">
        <v>619</v>
      </c>
      <c r="F165" s="170" t="s">
        <v>275</v>
      </c>
      <c r="G165" s="152">
        <f t="shared" si="3"/>
        <v>3665.221</v>
      </c>
      <c r="H165" s="171">
        <f>H167</f>
        <v>3665.221</v>
      </c>
      <c r="I165" s="153">
        <f>I167</f>
        <v>0</v>
      </c>
    </row>
    <row r="166" spans="1:9" s="25" customFormat="1" ht="10.5" customHeight="1">
      <c r="A166" s="166"/>
      <c r="B166" s="155"/>
      <c r="C166" s="167"/>
      <c r="D166" s="168"/>
      <c r="E166" s="162" t="s">
        <v>465</v>
      </c>
      <c r="F166" s="170"/>
      <c r="G166" s="164">
        <f t="shared" si="3"/>
        <v>0</v>
      </c>
      <c r="H166" s="171"/>
      <c r="I166" s="153"/>
    </row>
    <row r="167" spans="1:9" s="24" customFormat="1" ht="28.5">
      <c r="A167" s="166">
        <v>2561</v>
      </c>
      <c r="B167" s="187" t="s">
        <v>69</v>
      </c>
      <c r="C167" s="173">
        <v>6</v>
      </c>
      <c r="D167" s="174">
        <v>1</v>
      </c>
      <c r="E167" s="162" t="s">
        <v>619</v>
      </c>
      <c r="F167" s="180" t="s">
        <v>276</v>
      </c>
      <c r="G167" s="164">
        <f t="shared" si="3"/>
        <v>3665.221</v>
      </c>
      <c r="H167" s="165">
        <v>3665.221</v>
      </c>
      <c r="I167" s="153"/>
    </row>
    <row r="168" spans="1:9" s="23" customFormat="1" ht="44.25" customHeight="1">
      <c r="A168" s="182">
        <v>2600</v>
      </c>
      <c r="B168" s="185" t="s">
        <v>70</v>
      </c>
      <c r="C168" s="167">
        <v>0</v>
      </c>
      <c r="D168" s="168">
        <v>0</v>
      </c>
      <c r="E168" s="186" t="s">
        <v>575</v>
      </c>
      <c r="F168" s="183" t="s">
        <v>277</v>
      </c>
      <c r="G168" s="152">
        <f t="shared" si="3"/>
        <v>20493.165999999997</v>
      </c>
      <c r="H168" s="160">
        <f>H176+H179+H185</f>
        <v>20493.165999999997</v>
      </c>
      <c r="I168" s="277">
        <f>I176+I179+I185</f>
        <v>26018.005000000001</v>
      </c>
    </row>
    <row r="169" spans="1:9" s="24" customFormat="1" ht="11.25" customHeight="1">
      <c r="A169" s="161"/>
      <c r="B169" s="155"/>
      <c r="C169" s="156"/>
      <c r="D169" s="157"/>
      <c r="E169" s="162" t="s">
        <v>469</v>
      </c>
      <c r="F169" s="163"/>
      <c r="G169" s="164">
        <f t="shared" si="3"/>
        <v>0</v>
      </c>
      <c r="H169" s="165"/>
      <c r="I169" s="153"/>
    </row>
    <row r="170" spans="1:9" s="24" customFormat="1">
      <c r="A170" s="166">
        <v>2610</v>
      </c>
      <c r="B170" s="185" t="s">
        <v>70</v>
      </c>
      <c r="C170" s="167">
        <v>1</v>
      </c>
      <c r="D170" s="168">
        <v>0</v>
      </c>
      <c r="E170" s="169" t="s">
        <v>620</v>
      </c>
      <c r="F170" s="170" t="s">
        <v>278</v>
      </c>
      <c r="G170" s="164">
        <f t="shared" si="3"/>
        <v>0</v>
      </c>
      <c r="H170" s="165"/>
      <c r="I170" s="153"/>
    </row>
    <row r="171" spans="1:9" s="25" customFormat="1" ht="10.5" customHeight="1">
      <c r="A171" s="166"/>
      <c r="B171" s="155"/>
      <c r="C171" s="167"/>
      <c r="D171" s="168"/>
      <c r="E171" s="162" t="s">
        <v>465</v>
      </c>
      <c r="F171" s="170"/>
      <c r="G171" s="164">
        <f t="shared" si="3"/>
        <v>0</v>
      </c>
      <c r="H171" s="171"/>
      <c r="I171" s="153"/>
    </row>
    <row r="172" spans="1:9" s="24" customFormat="1">
      <c r="A172" s="166">
        <v>2611</v>
      </c>
      <c r="B172" s="187" t="s">
        <v>70</v>
      </c>
      <c r="C172" s="173">
        <v>1</v>
      </c>
      <c r="D172" s="174">
        <v>1</v>
      </c>
      <c r="E172" s="162" t="s">
        <v>621</v>
      </c>
      <c r="F172" s="180" t="s">
        <v>279</v>
      </c>
      <c r="G172" s="164">
        <f t="shared" si="3"/>
        <v>0</v>
      </c>
      <c r="H172" s="165"/>
      <c r="I172" s="153"/>
    </row>
    <row r="173" spans="1:9" s="24" customFormat="1">
      <c r="A173" s="166">
        <v>2620</v>
      </c>
      <c r="B173" s="185" t="s">
        <v>70</v>
      </c>
      <c r="C173" s="167">
        <v>2</v>
      </c>
      <c r="D173" s="168">
        <v>0</v>
      </c>
      <c r="E173" s="169" t="s">
        <v>707</v>
      </c>
      <c r="F173" s="170" t="s">
        <v>280</v>
      </c>
      <c r="G173" s="164">
        <f t="shared" si="3"/>
        <v>0</v>
      </c>
      <c r="H173" s="165"/>
      <c r="I173" s="153"/>
    </row>
    <row r="174" spans="1:9" s="25" customFormat="1" ht="10.5" customHeight="1">
      <c r="A174" s="166"/>
      <c r="B174" s="155"/>
      <c r="C174" s="167"/>
      <c r="D174" s="168"/>
      <c r="E174" s="162" t="s">
        <v>465</v>
      </c>
      <c r="F174" s="170"/>
      <c r="G174" s="164">
        <f t="shared" si="3"/>
        <v>0</v>
      </c>
      <c r="H174" s="171"/>
      <c r="I174" s="153"/>
    </row>
    <row r="175" spans="1:9" s="24" customFormat="1">
      <c r="A175" s="166">
        <v>2621</v>
      </c>
      <c r="B175" s="187" t="s">
        <v>70</v>
      </c>
      <c r="C175" s="173">
        <v>2</v>
      </c>
      <c r="D175" s="174">
        <v>1</v>
      </c>
      <c r="E175" s="162" t="s">
        <v>707</v>
      </c>
      <c r="F175" s="180" t="s">
        <v>281</v>
      </c>
      <c r="G175" s="164">
        <f t="shared" si="3"/>
        <v>0</v>
      </c>
      <c r="H175" s="165"/>
      <c r="I175" s="153"/>
    </row>
    <row r="176" spans="1:9" s="24" customFormat="1">
      <c r="A176" s="166">
        <v>2630</v>
      </c>
      <c r="B176" s="185" t="s">
        <v>70</v>
      </c>
      <c r="C176" s="167">
        <v>3</v>
      </c>
      <c r="D176" s="168">
        <v>0</v>
      </c>
      <c r="E176" s="169" t="s">
        <v>622</v>
      </c>
      <c r="F176" s="170" t="s">
        <v>282</v>
      </c>
      <c r="G176" s="152">
        <f t="shared" si="3"/>
        <v>8500</v>
      </c>
      <c r="H176" s="160">
        <f>H178</f>
        <v>8500</v>
      </c>
      <c r="I176" s="277">
        <f>I178</f>
        <v>26018.005000000001</v>
      </c>
    </row>
    <row r="177" spans="1:9" s="25" customFormat="1" ht="10.5" customHeight="1">
      <c r="A177" s="166"/>
      <c r="B177" s="155"/>
      <c r="C177" s="167"/>
      <c r="D177" s="168"/>
      <c r="E177" s="162" t="s">
        <v>465</v>
      </c>
      <c r="F177" s="170"/>
      <c r="G177" s="164">
        <f t="shared" si="3"/>
        <v>0</v>
      </c>
      <c r="H177" s="171"/>
      <c r="I177" s="153"/>
    </row>
    <row r="178" spans="1:9" s="24" customFormat="1">
      <c r="A178" s="166">
        <v>2631</v>
      </c>
      <c r="B178" s="187" t="s">
        <v>70</v>
      </c>
      <c r="C178" s="173">
        <v>3</v>
      </c>
      <c r="D178" s="174">
        <v>1</v>
      </c>
      <c r="E178" s="162" t="s">
        <v>623</v>
      </c>
      <c r="F178" s="189" t="s">
        <v>283</v>
      </c>
      <c r="G178" s="164">
        <f t="shared" si="3"/>
        <v>8500</v>
      </c>
      <c r="H178" s="179">
        <v>8500</v>
      </c>
      <c r="I178" s="153">
        <f>26018.005</f>
        <v>26018.005000000001</v>
      </c>
    </row>
    <row r="179" spans="1:9" s="24" customFormat="1">
      <c r="A179" s="166">
        <v>2640</v>
      </c>
      <c r="B179" s="185" t="s">
        <v>70</v>
      </c>
      <c r="C179" s="167">
        <v>4</v>
      </c>
      <c r="D179" s="168">
        <v>0</v>
      </c>
      <c r="E179" s="169" t="s">
        <v>673</v>
      </c>
      <c r="F179" s="170" t="s">
        <v>284</v>
      </c>
      <c r="G179" s="152">
        <f t="shared" si="3"/>
        <v>10493.165999999999</v>
      </c>
      <c r="H179" s="160">
        <f>H181</f>
        <v>10493.165999999999</v>
      </c>
      <c r="I179" s="153">
        <f>I181</f>
        <v>0</v>
      </c>
    </row>
    <row r="180" spans="1:9" s="25" customFormat="1" ht="10.5" customHeight="1">
      <c r="A180" s="166"/>
      <c r="B180" s="155"/>
      <c r="C180" s="167"/>
      <c r="D180" s="168"/>
      <c r="E180" s="162" t="s">
        <v>465</v>
      </c>
      <c r="F180" s="170"/>
      <c r="G180" s="164">
        <f t="shared" si="3"/>
        <v>0</v>
      </c>
      <c r="H180" s="190"/>
      <c r="I180" s="153"/>
    </row>
    <row r="181" spans="1:9" s="24" customFormat="1">
      <c r="A181" s="166">
        <v>2641</v>
      </c>
      <c r="B181" s="187" t="s">
        <v>70</v>
      </c>
      <c r="C181" s="173">
        <v>4</v>
      </c>
      <c r="D181" s="174">
        <v>1</v>
      </c>
      <c r="E181" s="162" t="s">
        <v>674</v>
      </c>
      <c r="F181" s="180" t="s">
        <v>285</v>
      </c>
      <c r="G181" s="164">
        <f t="shared" si="3"/>
        <v>10493.165999999999</v>
      </c>
      <c r="H181" s="179">
        <v>10493.165999999999</v>
      </c>
      <c r="I181" s="153"/>
    </row>
    <row r="182" spans="1:9" s="24" customFormat="1" ht="48">
      <c r="A182" s="166">
        <v>2650</v>
      </c>
      <c r="B182" s="185" t="s">
        <v>70</v>
      </c>
      <c r="C182" s="167">
        <v>5</v>
      </c>
      <c r="D182" s="168">
        <v>0</v>
      </c>
      <c r="E182" s="169" t="s">
        <v>708</v>
      </c>
      <c r="F182" s="170" t="s">
        <v>289</v>
      </c>
      <c r="G182" s="164">
        <f t="shared" si="3"/>
        <v>0</v>
      </c>
      <c r="H182" s="165"/>
      <c r="I182" s="153"/>
    </row>
    <row r="183" spans="1:9" s="25" customFormat="1" ht="10.5" customHeight="1">
      <c r="A183" s="166"/>
      <c r="B183" s="155"/>
      <c r="C183" s="167"/>
      <c r="D183" s="168"/>
      <c r="E183" s="162" t="s">
        <v>465</v>
      </c>
      <c r="F183" s="170"/>
      <c r="G183" s="164">
        <f t="shared" si="3"/>
        <v>0</v>
      </c>
      <c r="H183" s="171"/>
      <c r="I183" s="153"/>
    </row>
    <row r="184" spans="1:9" s="24" customFormat="1" ht="36">
      <c r="A184" s="166">
        <v>2651</v>
      </c>
      <c r="B184" s="187" t="s">
        <v>70</v>
      </c>
      <c r="C184" s="173">
        <v>5</v>
      </c>
      <c r="D184" s="174">
        <v>1</v>
      </c>
      <c r="E184" s="162" t="s">
        <v>708</v>
      </c>
      <c r="F184" s="180" t="s">
        <v>290</v>
      </c>
      <c r="G184" s="164">
        <f t="shared" si="3"/>
        <v>0</v>
      </c>
      <c r="H184" s="165"/>
      <c r="I184" s="153"/>
    </row>
    <row r="185" spans="1:9" s="24" customFormat="1" ht="36">
      <c r="A185" s="166">
        <v>2660</v>
      </c>
      <c r="B185" s="185" t="s">
        <v>70</v>
      </c>
      <c r="C185" s="167">
        <v>6</v>
      </c>
      <c r="D185" s="168">
        <v>0</v>
      </c>
      <c r="E185" s="169" t="s">
        <v>624</v>
      </c>
      <c r="F185" s="184" t="s">
        <v>291</v>
      </c>
      <c r="G185" s="152">
        <f t="shared" si="3"/>
        <v>1500</v>
      </c>
      <c r="H185" s="160">
        <f>H187</f>
        <v>1500</v>
      </c>
      <c r="I185" s="153">
        <f>I187</f>
        <v>0</v>
      </c>
    </row>
    <row r="186" spans="1:9" s="25" customFormat="1" ht="10.5" customHeight="1">
      <c r="A186" s="166"/>
      <c r="B186" s="155"/>
      <c r="C186" s="167"/>
      <c r="D186" s="168"/>
      <c r="E186" s="162" t="s">
        <v>465</v>
      </c>
      <c r="F186" s="170"/>
      <c r="G186" s="164">
        <f t="shared" si="3"/>
        <v>0</v>
      </c>
      <c r="H186" s="171"/>
      <c r="I186" s="153"/>
    </row>
    <row r="187" spans="1:9" s="24" customFormat="1" ht="28.5">
      <c r="A187" s="166">
        <v>2661</v>
      </c>
      <c r="B187" s="187" t="s">
        <v>70</v>
      </c>
      <c r="C187" s="173">
        <v>6</v>
      </c>
      <c r="D187" s="174">
        <v>1</v>
      </c>
      <c r="E187" s="162" t="s">
        <v>624</v>
      </c>
      <c r="F187" s="180" t="s">
        <v>292</v>
      </c>
      <c r="G187" s="164">
        <f t="shared" si="3"/>
        <v>1500</v>
      </c>
      <c r="H187" s="179">
        <v>1500</v>
      </c>
      <c r="I187" s="153"/>
    </row>
    <row r="188" spans="1:9" s="23" customFormat="1" ht="36" customHeight="1">
      <c r="A188" s="182">
        <v>2700</v>
      </c>
      <c r="B188" s="185" t="s">
        <v>71</v>
      </c>
      <c r="C188" s="167">
        <v>0</v>
      </c>
      <c r="D188" s="168">
        <v>0</v>
      </c>
      <c r="E188" s="186" t="s">
        <v>576</v>
      </c>
      <c r="F188" s="183" t="s">
        <v>293</v>
      </c>
      <c r="G188" s="164">
        <f t="shared" si="3"/>
        <v>0</v>
      </c>
      <c r="H188" s="165"/>
      <c r="I188" s="153"/>
    </row>
    <row r="189" spans="1:9" s="24" customFormat="1" ht="11.25" customHeight="1">
      <c r="A189" s="161"/>
      <c r="B189" s="155"/>
      <c r="C189" s="156"/>
      <c r="D189" s="157"/>
      <c r="E189" s="162" t="s">
        <v>469</v>
      </c>
      <c r="F189" s="163"/>
      <c r="G189" s="164">
        <f t="shared" si="3"/>
        <v>0</v>
      </c>
      <c r="H189" s="165"/>
      <c r="I189" s="153"/>
    </row>
    <row r="190" spans="1:9" s="24" customFormat="1" ht="28.5">
      <c r="A190" s="166">
        <v>2710</v>
      </c>
      <c r="B190" s="185" t="s">
        <v>71</v>
      </c>
      <c r="C190" s="167">
        <v>1</v>
      </c>
      <c r="D190" s="168">
        <v>0</v>
      </c>
      <c r="E190" s="169" t="s">
        <v>709</v>
      </c>
      <c r="F190" s="170" t="s">
        <v>294</v>
      </c>
      <c r="G190" s="164">
        <f t="shared" si="3"/>
        <v>0</v>
      </c>
      <c r="H190" s="165"/>
      <c r="I190" s="153"/>
    </row>
    <row r="191" spans="1:9" s="25" customFormat="1" ht="10.5" customHeight="1">
      <c r="A191" s="166"/>
      <c r="B191" s="155"/>
      <c r="C191" s="167"/>
      <c r="D191" s="168"/>
      <c r="E191" s="162" t="s">
        <v>465</v>
      </c>
      <c r="F191" s="170"/>
      <c r="G191" s="164">
        <f t="shared" si="3"/>
        <v>0</v>
      </c>
      <c r="H191" s="171"/>
      <c r="I191" s="153"/>
    </row>
    <row r="192" spans="1:9" s="24" customFormat="1">
      <c r="A192" s="166">
        <v>2711</v>
      </c>
      <c r="B192" s="187" t="s">
        <v>71</v>
      </c>
      <c r="C192" s="173">
        <v>1</v>
      </c>
      <c r="D192" s="174">
        <v>1</v>
      </c>
      <c r="E192" s="162" t="s">
        <v>710</v>
      </c>
      <c r="F192" s="180" t="s">
        <v>295</v>
      </c>
      <c r="G192" s="164">
        <f t="shared" si="3"/>
        <v>0</v>
      </c>
      <c r="H192" s="165"/>
      <c r="I192" s="153"/>
    </row>
    <row r="193" spans="1:9" s="24" customFormat="1">
      <c r="A193" s="166">
        <v>2712</v>
      </c>
      <c r="B193" s="187" t="s">
        <v>71</v>
      </c>
      <c r="C193" s="173">
        <v>1</v>
      </c>
      <c r="D193" s="174">
        <v>2</v>
      </c>
      <c r="E193" s="162" t="s">
        <v>711</v>
      </c>
      <c r="F193" s="180" t="s">
        <v>296</v>
      </c>
      <c r="G193" s="164">
        <f t="shared" si="3"/>
        <v>0</v>
      </c>
      <c r="H193" s="165"/>
      <c r="I193" s="153"/>
    </row>
    <row r="194" spans="1:9" s="24" customFormat="1">
      <c r="A194" s="166">
        <v>2713</v>
      </c>
      <c r="B194" s="187" t="s">
        <v>71</v>
      </c>
      <c r="C194" s="173">
        <v>1</v>
      </c>
      <c r="D194" s="174">
        <v>3</v>
      </c>
      <c r="E194" s="162" t="s">
        <v>712</v>
      </c>
      <c r="F194" s="180" t="s">
        <v>297</v>
      </c>
      <c r="G194" s="164">
        <f t="shared" si="3"/>
        <v>0</v>
      </c>
      <c r="H194" s="165"/>
      <c r="I194" s="153"/>
    </row>
    <row r="195" spans="1:9" s="24" customFormat="1">
      <c r="A195" s="166">
        <v>2720</v>
      </c>
      <c r="B195" s="185" t="s">
        <v>71</v>
      </c>
      <c r="C195" s="167">
        <v>2</v>
      </c>
      <c r="D195" s="168">
        <v>0</v>
      </c>
      <c r="E195" s="169" t="s">
        <v>625</v>
      </c>
      <c r="F195" s="170" t="s">
        <v>298</v>
      </c>
      <c r="G195" s="164">
        <f t="shared" si="3"/>
        <v>0</v>
      </c>
      <c r="H195" s="165"/>
      <c r="I195" s="153"/>
    </row>
    <row r="196" spans="1:9" s="25" customFormat="1" ht="10.5" customHeight="1">
      <c r="A196" s="166"/>
      <c r="B196" s="155"/>
      <c r="C196" s="167"/>
      <c r="D196" s="168"/>
      <c r="E196" s="162" t="s">
        <v>465</v>
      </c>
      <c r="F196" s="170"/>
      <c r="G196" s="164">
        <f t="shared" si="3"/>
        <v>0</v>
      </c>
      <c r="H196" s="171"/>
      <c r="I196" s="153"/>
    </row>
    <row r="197" spans="1:9" s="24" customFormat="1">
      <c r="A197" s="166">
        <v>2721</v>
      </c>
      <c r="B197" s="187" t="s">
        <v>71</v>
      </c>
      <c r="C197" s="173">
        <v>2</v>
      </c>
      <c r="D197" s="174">
        <v>1</v>
      </c>
      <c r="E197" s="162" t="s">
        <v>626</v>
      </c>
      <c r="F197" s="180" t="s">
        <v>299</v>
      </c>
      <c r="G197" s="164">
        <f t="shared" si="3"/>
        <v>0</v>
      </c>
      <c r="H197" s="165"/>
      <c r="I197" s="153"/>
    </row>
    <row r="198" spans="1:9" s="24" customFormat="1" ht="20.25" customHeight="1">
      <c r="A198" s="166">
        <v>2722</v>
      </c>
      <c r="B198" s="187" t="s">
        <v>71</v>
      </c>
      <c r="C198" s="173">
        <v>2</v>
      </c>
      <c r="D198" s="174">
        <v>2</v>
      </c>
      <c r="E198" s="162" t="s">
        <v>627</v>
      </c>
      <c r="F198" s="180" t="s">
        <v>300</v>
      </c>
      <c r="G198" s="164">
        <f t="shared" si="3"/>
        <v>0</v>
      </c>
      <c r="H198" s="165"/>
      <c r="I198" s="153"/>
    </row>
    <row r="199" spans="1:9" s="24" customFormat="1">
      <c r="A199" s="166">
        <v>2723</v>
      </c>
      <c r="B199" s="187" t="s">
        <v>71</v>
      </c>
      <c r="C199" s="173">
        <v>2</v>
      </c>
      <c r="D199" s="174">
        <v>3</v>
      </c>
      <c r="E199" s="162" t="s">
        <v>628</v>
      </c>
      <c r="F199" s="180" t="s">
        <v>301</v>
      </c>
      <c r="G199" s="164">
        <f t="shared" si="3"/>
        <v>0</v>
      </c>
      <c r="H199" s="165"/>
      <c r="I199" s="153"/>
    </row>
    <row r="200" spans="1:9" s="24" customFormat="1">
      <c r="A200" s="166">
        <v>2724</v>
      </c>
      <c r="B200" s="187" t="s">
        <v>71</v>
      </c>
      <c r="C200" s="173">
        <v>2</v>
      </c>
      <c r="D200" s="174">
        <v>4</v>
      </c>
      <c r="E200" s="162" t="s">
        <v>629</v>
      </c>
      <c r="F200" s="180" t="s">
        <v>302</v>
      </c>
      <c r="G200" s="164">
        <f t="shared" si="3"/>
        <v>0</v>
      </c>
      <c r="H200" s="165"/>
      <c r="I200" s="153"/>
    </row>
    <row r="201" spans="1:9" s="24" customFormat="1">
      <c r="A201" s="166">
        <v>2730</v>
      </c>
      <c r="B201" s="185" t="s">
        <v>71</v>
      </c>
      <c r="C201" s="167">
        <v>3</v>
      </c>
      <c r="D201" s="168">
        <v>0</v>
      </c>
      <c r="E201" s="169" t="s">
        <v>630</v>
      </c>
      <c r="F201" s="170" t="s">
        <v>303</v>
      </c>
      <c r="G201" s="164">
        <f t="shared" si="3"/>
        <v>0</v>
      </c>
      <c r="H201" s="165"/>
      <c r="I201" s="153"/>
    </row>
    <row r="202" spans="1:9" s="25" customFormat="1" ht="10.5" customHeight="1">
      <c r="A202" s="166"/>
      <c r="B202" s="155"/>
      <c r="C202" s="167"/>
      <c r="D202" s="168"/>
      <c r="E202" s="162" t="s">
        <v>465</v>
      </c>
      <c r="F202" s="170"/>
      <c r="G202" s="164">
        <f t="shared" si="3"/>
        <v>0</v>
      </c>
      <c r="H202" s="171"/>
      <c r="I202" s="153"/>
    </row>
    <row r="203" spans="1:9" s="24" customFormat="1" ht="15" customHeight="1">
      <c r="A203" s="166">
        <v>2731</v>
      </c>
      <c r="B203" s="187" t="s">
        <v>71</v>
      </c>
      <c r="C203" s="173">
        <v>3</v>
      </c>
      <c r="D203" s="174">
        <v>1</v>
      </c>
      <c r="E203" s="162" t="s">
        <v>631</v>
      </c>
      <c r="F203" s="175" t="s">
        <v>304</v>
      </c>
      <c r="G203" s="164">
        <f t="shared" si="3"/>
        <v>0</v>
      </c>
      <c r="H203" s="165"/>
      <c r="I203" s="153"/>
    </row>
    <row r="204" spans="1:9" s="24" customFormat="1" ht="18" customHeight="1">
      <c r="A204" s="166">
        <v>2732</v>
      </c>
      <c r="B204" s="187" t="s">
        <v>71</v>
      </c>
      <c r="C204" s="173">
        <v>3</v>
      </c>
      <c r="D204" s="174">
        <v>2</v>
      </c>
      <c r="E204" s="162" t="s">
        <v>632</v>
      </c>
      <c r="F204" s="175" t="s">
        <v>305</v>
      </c>
      <c r="G204" s="164">
        <f t="shared" si="3"/>
        <v>0</v>
      </c>
      <c r="H204" s="165"/>
      <c r="I204" s="153"/>
    </row>
    <row r="205" spans="1:9" s="24" customFormat="1" ht="16.5" customHeight="1">
      <c r="A205" s="166">
        <v>2733</v>
      </c>
      <c r="B205" s="187" t="s">
        <v>71</v>
      </c>
      <c r="C205" s="173">
        <v>3</v>
      </c>
      <c r="D205" s="174">
        <v>3</v>
      </c>
      <c r="E205" s="162" t="s">
        <v>633</v>
      </c>
      <c r="F205" s="175" t="s">
        <v>306</v>
      </c>
      <c r="G205" s="164">
        <f t="shared" si="3"/>
        <v>0</v>
      </c>
      <c r="H205" s="165"/>
      <c r="I205" s="153"/>
    </row>
    <row r="206" spans="1:9" s="24" customFormat="1" ht="24">
      <c r="A206" s="166">
        <v>2734</v>
      </c>
      <c r="B206" s="187" t="s">
        <v>71</v>
      </c>
      <c r="C206" s="173">
        <v>3</v>
      </c>
      <c r="D206" s="174">
        <v>4</v>
      </c>
      <c r="E206" s="162" t="s">
        <v>713</v>
      </c>
      <c r="F206" s="175" t="s">
        <v>307</v>
      </c>
      <c r="G206" s="164">
        <f t="shared" si="3"/>
        <v>0</v>
      </c>
      <c r="H206" s="165"/>
      <c r="I206" s="153"/>
    </row>
    <row r="207" spans="1:9" s="24" customFormat="1" ht="24">
      <c r="A207" s="166">
        <v>2740</v>
      </c>
      <c r="B207" s="185" t="s">
        <v>71</v>
      </c>
      <c r="C207" s="167">
        <v>4</v>
      </c>
      <c r="D207" s="168">
        <v>0</v>
      </c>
      <c r="E207" s="169" t="s">
        <v>634</v>
      </c>
      <c r="F207" s="170" t="s">
        <v>308</v>
      </c>
      <c r="G207" s="164">
        <f t="shared" ref="G207:G270" si="4">H207</f>
        <v>0</v>
      </c>
      <c r="H207" s="165"/>
      <c r="I207" s="153"/>
    </row>
    <row r="208" spans="1:9" s="25" customFormat="1" ht="10.5" customHeight="1">
      <c r="A208" s="166"/>
      <c r="B208" s="155"/>
      <c r="C208" s="167"/>
      <c r="D208" s="168"/>
      <c r="E208" s="162" t="s">
        <v>465</v>
      </c>
      <c r="F208" s="170"/>
      <c r="G208" s="164">
        <f t="shared" si="4"/>
        <v>0</v>
      </c>
      <c r="H208" s="171"/>
      <c r="I208" s="153"/>
    </row>
    <row r="209" spans="1:9" s="24" customFormat="1">
      <c r="A209" s="166">
        <v>2741</v>
      </c>
      <c r="B209" s="187" t="s">
        <v>71</v>
      </c>
      <c r="C209" s="173">
        <v>4</v>
      </c>
      <c r="D209" s="174">
        <v>1</v>
      </c>
      <c r="E209" s="162" t="s">
        <v>634</v>
      </c>
      <c r="F209" s="180" t="s">
        <v>309</v>
      </c>
      <c r="G209" s="164">
        <f t="shared" si="4"/>
        <v>0</v>
      </c>
      <c r="H209" s="165"/>
      <c r="I209" s="153"/>
    </row>
    <row r="210" spans="1:9" s="24" customFormat="1" ht="24">
      <c r="A210" s="166">
        <v>2750</v>
      </c>
      <c r="B210" s="185" t="s">
        <v>71</v>
      </c>
      <c r="C210" s="167">
        <v>5</v>
      </c>
      <c r="D210" s="168">
        <v>0</v>
      </c>
      <c r="E210" s="169" t="s">
        <v>714</v>
      </c>
      <c r="F210" s="170" t="s">
        <v>310</v>
      </c>
      <c r="G210" s="164">
        <f t="shared" si="4"/>
        <v>0</v>
      </c>
      <c r="H210" s="165"/>
      <c r="I210" s="153"/>
    </row>
    <row r="211" spans="1:9" s="25" customFormat="1" ht="10.5" customHeight="1">
      <c r="A211" s="166"/>
      <c r="B211" s="155"/>
      <c r="C211" s="167"/>
      <c r="D211" s="168"/>
      <c r="E211" s="162" t="s">
        <v>465</v>
      </c>
      <c r="F211" s="170"/>
      <c r="G211" s="164">
        <f t="shared" si="4"/>
        <v>0</v>
      </c>
      <c r="H211" s="171"/>
      <c r="I211" s="153"/>
    </row>
    <row r="212" spans="1:9" s="24" customFormat="1" ht="24">
      <c r="A212" s="166">
        <v>2751</v>
      </c>
      <c r="B212" s="187" t="s">
        <v>71</v>
      </c>
      <c r="C212" s="173">
        <v>5</v>
      </c>
      <c r="D212" s="174">
        <v>1</v>
      </c>
      <c r="E212" s="162" t="s">
        <v>714</v>
      </c>
      <c r="F212" s="180" t="s">
        <v>310</v>
      </c>
      <c r="G212" s="164">
        <f t="shared" si="4"/>
        <v>0</v>
      </c>
      <c r="H212" s="165"/>
      <c r="I212" s="153"/>
    </row>
    <row r="213" spans="1:9" s="24" customFormat="1" ht="24">
      <c r="A213" s="166">
        <v>2760</v>
      </c>
      <c r="B213" s="185" t="s">
        <v>71</v>
      </c>
      <c r="C213" s="167">
        <v>6</v>
      </c>
      <c r="D213" s="168">
        <v>0</v>
      </c>
      <c r="E213" s="169" t="s">
        <v>635</v>
      </c>
      <c r="F213" s="170" t="s">
        <v>311</v>
      </c>
      <c r="G213" s="164">
        <f t="shared" si="4"/>
        <v>0</v>
      </c>
      <c r="H213" s="165"/>
      <c r="I213" s="153"/>
    </row>
    <row r="214" spans="1:9" s="25" customFormat="1" ht="10.5" customHeight="1">
      <c r="A214" s="166"/>
      <c r="B214" s="155"/>
      <c r="C214" s="167"/>
      <c r="D214" s="168"/>
      <c r="E214" s="162" t="s">
        <v>465</v>
      </c>
      <c r="F214" s="170"/>
      <c r="G214" s="164">
        <f t="shared" si="4"/>
        <v>0</v>
      </c>
      <c r="H214" s="171"/>
      <c r="I214" s="153"/>
    </row>
    <row r="215" spans="1:9" s="24" customFormat="1" ht="24">
      <c r="A215" s="166">
        <v>2761</v>
      </c>
      <c r="B215" s="187" t="s">
        <v>71</v>
      </c>
      <c r="C215" s="173">
        <v>6</v>
      </c>
      <c r="D215" s="174">
        <v>1</v>
      </c>
      <c r="E215" s="162" t="s">
        <v>636</v>
      </c>
      <c r="F215" s="170"/>
      <c r="G215" s="164">
        <f t="shared" si="4"/>
        <v>0</v>
      </c>
      <c r="H215" s="165"/>
      <c r="I215" s="153"/>
    </row>
    <row r="216" spans="1:9" s="24" customFormat="1">
      <c r="A216" s="166">
        <v>2762</v>
      </c>
      <c r="B216" s="187" t="s">
        <v>71</v>
      </c>
      <c r="C216" s="173">
        <v>6</v>
      </c>
      <c r="D216" s="174">
        <v>2</v>
      </c>
      <c r="E216" s="162" t="s">
        <v>635</v>
      </c>
      <c r="F216" s="180" t="s">
        <v>312</v>
      </c>
      <c r="G216" s="164">
        <f t="shared" si="4"/>
        <v>0</v>
      </c>
      <c r="H216" s="165"/>
      <c r="I216" s="153"/>
    </row>
    <row r="217" spans="1:9" s="23" customFormat="1" ht="33.75" customHeight="1">
      <c r="A217" s="182">
        <v>2800</v>
      </c>
      <c r="B217" s="185" t="s">
        <v>72</v>
      </c>
      <c r="C217" s="167">
        <v>0</v>
      </c>
      <c r="D217" s="168">
        <v>0</v>
      </c>
      <c r="E217" s="186" t="s">
        <v>577</v>
      </c>
      <c r="F217" s="183" t="s">
        <v>313</v>
      </c>
      <c r="G217" s="152">
        <f t="shared" si="4"/>
        <v>7566</v>
      </c>
      <c r="H217" s="160">
        <f>H222+H236</f>
        <v>7566</v>
      </c>
      <c r="I217" s="153">
        <f>I222+I236</f>
        <v>0</v>
      </c>
    </row>
    <row r="218" spans="1:9" s="24" customFormat="1" ht="11.25" customHeight="1">
      <c r="A218" s="161"/>
      <c r="B218" s="155"/>
      <c r="C218" s="156"/>
      <c r="D218" s="157"/>
      <c r="E218" s="162" t="s">
        <v>469</v>
      </c>
      <c r="F218" s="163"/>
      <c r="G218" s="164">
        <f t="shared" si="4"/>
        <v>0</v>
      </c>
      <c r="H218" s="165"/>
      <c r="I218" s="153"/>
    </row>
    <row r="219" spans="1:9" s="24" customFormat="1">
      <c r="A219" s="166">
        <v>2810</v>
      </c>
      <c r="B219" s="187" t="s">
        <v>72</v>
      </c>
      <c r="C219" s="173">
        <v>1</v>
      </c>
      <c r="D219" s="174">
        <v>0</v>
      </c>
      <c r="E219" s="169" t="s">
        <v>637</v>
      </c>
      <c r="F219" s="170" t="s">
        <v>314</v>
      </c>
      <c r="G219" s="164">
        <f t="shared" si="4"/>
        <v>0</v>
      </c>
      <c r="H219" s="165"/>
      <c r="I219" s="153"/>
    </row>
    <row r="220" spans="1:9" s="25" customFormat="1" ht="10.5" customHeight="1">
      <c r="A220" s="166"/>
      <c r="B220" s="155"/>
      <c r="C220" s="167"/>
      <c r="D220" s="168"/>
      <c r="E220" s="162" t="s">
        <v>465</v>
      </c>
      <c r="F220" s="170"/>
      <c r="G220" s="164">
        <f t="shared" si="4"/>
        <v>0</v>
      </c>
      <c r="H220" s="171"/>
      <c r="I220" s="153"/>
    </row>
    <row r="221" spans="1:9" s="24" customFormat="1">
      <c r="A221" s="166">
        <v>2811</v>
      </c>
      <c r="B221" s="187" t="s">
        <v>72</v>
      </c>
      <c r="C221" s="173">
        <v>1</v>
      </c>
      <c r="D221" s="174">
        <v>1</v>
      </c>
      <c r="E221" s="162" t="s">
        <v>637</v>
      </c>
      <c r="F221" s="180" t="s">
        <v>315</v>
      </c>
      <c r="G221" s="164">
        <f t="shared" si="4"/>
        <v>0</v>
      </c>
      <c r="H221" s="165"/>
      <c r="I221" s="153"/>
    </row>
    <row r="222" spans="1:9" s="24" customFormat="1">
      <c r="A222" s="166">
        <v>2820</v>
      </c>
      <c r="B222" s="185" t="s">
        <v>72</v>
      </c>
      <c r="C222" s="167">
        <v>2</v>
      </c>
      <c r="D222" s="168">
        <v>0</v>
      </c>
      <c r="E222" s="169" t="s">
        <v>638</v>
      </c>
      <c r="F222" s="170" t="s">
        <v>316</v>
      </c>
      <c r="G222" s="152">
        <f t="shared" si="4"/>
        <v>7366</v>
      </c>
      <c r="H222" s="160">
        <f>H227</f>
        <v>7366</v>
      </c>
      <c r="I222" s="153">
        <f>I227</f>
        <v>0</v>
      </c>
    </row>
    <row r="223" spans="1:9" s="25" customFormat="1" ht="10.5" customHeight="1">
      <c r="A223" s="166"/>
      <c r="B223" s="155"/>
      <c r="C223" s="167"/>
      <c r="D223" s="168"/>
      <c r="E223" s="162" t="s">
        <v>465</v>
      </c>
      <c r="F223" s="170"/>
      <c r="G223" s="164">
        <f t="shared" si="4"/>
        <v>0</v>
      </c>
      <c r="H223" s="171"/>
      <c r="I223" s="153"/>
    </row>
    <row r="224" spans="1:9" s="24" customFormat="1">
      <c r="A224" s="166">
        <v>2821</v>
      </c>
      <c r="B224" s="187" t="s">
        <v>72</v>
      </c>
      <c r="C224" s="173">
        <v>2</v>
      </c>
      <c r="D224" s="174">
        <v>1</v>
      </c>
      <c r="E224" s="162" t="s">
        <v>566</v>
      </c>
      <c r="F224" s="170"/>
      <c r="G224" s="164">
        <f t="shared" si="4"/>
        <v>0</v>
      </c>
      <c r="H224" s="165"/>
      <c r="I224" s="153"/>
    </row>
    <row r="225" spans="1:9" s="24" customFormat="1">
      <c r="A225" s="166">
        <v>2822</v>
      </c>
      <c r="B225" s="187" t="s">
        <v>72</v>
      </c>
      <c r="C225" s="173">
        <v>2</v>
      </c>
      <c r="D225" s="174">
        <v>2</v>
      </c>
      <c r="E225" s="162" t="s">
        <v>639</v>
      </c>
      <c r="F225" s="170"/>
      <c r="G225" s="164">
        <f t="shared" si="4"/>
        <v>0</v>
      </c>
      <c r="H225" s="165"/>
      <c r="I225" s="153"/>
    </row>
    <row r="226" spans="1:9" s="24" customFormat="1">
      <c r="A226" s="166">
        <v>2823</v>
      </c>
      <c r="B226" s="187" t="s">
        <v>72</v>
      </c>
      <c r="C226" s="173">
        <v>2</v>
      </c>
      <c r="D226" s="174">
        <v>3</v>
      </c>
      <c r="E226" s="162" t="s">
        <v>640</v>
      </c>
      <c r="F226" s="180" t="s">
        <v>317</v>
      </c>
      <c r="G226" s="164">
        <f t="shared" si="4"/>
        <v>0</v>
      </c>
      <c r="H226" s="165"/>
      <c r="I226" s="153"/>
    </row>
    <row r="227" spans="1:9" s="24" customFormat="1">
      <c r="A227" s="166">
        <v>2824</v>
      </c>
      <c r="B227" s="187" t="s">
        <v>72</v>
      </c>
      <c r="C227" s="173">
        <v>2</v>
      </c>
      <c r="D227" s="174">
        <v>4</v>
      </c>
      <c r="E227" s="162" t="s">
        <v>641</v>
      </c>
      <c r="F227" s="180"/>
      <c r="G227" s="164">
        <f t="shared" si="4"/>
        <v>7366</v>
      </c>
      <c r="H227" s="179">
        <f>4390+2976</f>
        <v>7366</v>
      </c>
      <c r="I227" s="153"/>
    </row>
    <row r="228" spans="1:9" s="24" customFormat="1">
      <c r="A228" s="166">
        <v>2825</v>
      </c>
      <c r="B228" s="187" t="s">
        <v>72</v>
      </c>
      <c r="C228" s="173">
        <v>2</v>
      </c>
      <c r="D228" s="174">
        <v>5</v>
      </c>
      <c r="E228" s="162" t="s">
        <v>567</v>
      </c>
      <c r="F228" s="180"/>
      <c r="G228" s="164">
        <f t="shared" si="4"/>
        <v>0</v>
      </c>
      <c r="H228" s="165"/>
      <c r="I228" s="153"/>
    </row>
    <row r="229" spans="1:9" s="24" customFormat="1">
      <c r="A229" s="166">
        <v>2826</v>
      </c>
      <c r="B229" s="187" t="s">
        <v>72</v>
      </c>
      <c r="C229" s="173">
        <v>2</v>
      </c>
      <c r="D229" s="174">
        <v>6</v>
      </c>
      <c r="E229" s="162" t="s">
        <v>738</v>
      </c>
      <c r="F229" s="180"/>
      <c r="G229" s="164">
        <f t="shared" si="4"/>
        <v>0</v>
      </c>
      <c r="H229" s="165"/>
      <c r="I229" s="153"/>
    </row>
    <row r="230" spans="1:9" s="24" customFormat="1" ht="24">
      <c r="A230" s="166">
        <v>2827</v>
      </c>
      <c r="B230" s="187" t="s">
        <v>72</v>
      </c>
      <c r="C230" s="173">
        <v>2</v>
      </c>
      <c r="D230" s="174">
        <v>7</v>
      </c>
      <c r="E230" s="162" t="s">
        <v>715</v>
      </c>
      <c r="F230" s="180"/>
      <c r="G230" s="164">
        <f t="shared" si="4"/>
        <v>0</v>
      </c>
      <c r="H230" s="165"/>
      <c r="I230" s="153"/>
    </row>
    <row r="231" spans="1:9" s="24" customFormat="1" ht="38.25" customHeight="1">
      <c r="A231" s="166">
        <v>2830</v>
      </c>
      <c r="B231" s="185" t="s">
        <v>72</v>
      </c>
      <c r="C231" s="167">
        <v>3</v>
      </c>
      <c r="D231" s="168">
        <v>0</v>
      </c>
      <c r="E231" s="169" t="s">
        <v>642</v>
      </c>
      <c r="F231" s="184" t="s">
        <v>318</v>
      </c>
      <c r="G231" s="164">
        <f t="shared" si="4"/>
        <v>0</v>
      </c>
      <c r="H231" s="165"/>
      <c r="I231" s="153"/>
    </row>
    <row r="232" spans="1:9" s="25" customFormat="1" ht="10.5" customHeight="1">
      <c r="A232" s="166"/>
      <c r="B232" s="155"/>
      <c r="C232" s="167"/>
      <c r="D232" s="168"/>
      <c r="E232" s="162" t="s">
        <v>465</v>
      </c>
      <c r="F232" s="170"/>
      <c r="G232" s="164">
        <f t="shared" si="4"/>
        <v>0</v>
      </c>
      <c r="H232" s="171"/>
      <c r="I232" s="153"/>
    </row>
    <row r="233" spans="1:9" s="24" customFormat="1">
      <c r="A233" s="166">
        <v>2831</v>
      </c>
      <c r="B233" s="187" t="s">
        <v>72</v>
      </c>
      <c r="C233" s="173">
        <v>3</v>
      </c>
      <c r="D233" s="174">
        <v>1</v>
      </c>
      <c r="E233" s="162" t="s">
        <v>643</v>
      </c>
      <c r="F233" s="184"/>
      <c r="G233" s="164">
        <f t="shared" si="4"/>
        <v>0</v>
      </c>
      <c r="H233" s="165"/>
      <c r="I233" s="153"/>
    </row>
    <row r="234" spans="1:9" s="24" customFormat="1">
      <c r="A234" s="166">
        <v>2832</v>
      </c>
      <c r="B234" s="187" t="s">
        <v>72</v>
      </c>
      <c r="C234" s="173">
        <v>3</v>
      </c>
      <c r="D234" s="174">
        <v>2</v>
      </c>
      <c r="E234" s="162" t="s">
        <v>644</v>
      </c>
      <c r="F234" s="184"/>
      <c r="G234" s="164">
        <f t="shared" si="4"/>
        <v>0</v>
      </c>
      <c r="H234" s="165"/>
      <c r="I234" s="153"/>
    </row>
    <row r="235" spans="1:9" s="24" customFormat="1">
      <c r="A235" s="166">
        <v>2833</v>
      </c>
      <c r="B235" s="187" t="s">
        <v>72</v>
      </c>
      <c r="C235" s="173">
        <v>3</v>
      </c>
      <c r="D235" s="174">
        <v>3</v>
      </c>
      <c r="E235" s="162" t="s">
        <v>716</v>
      </c>
      <c r="F235" s="180" t="s">
        <v>319</v>
      </c>
      <c r="G235" s="164">
        <f t="shared" si="4"/>
        <v>0</v>
      </c>
      <c r="H235" s="165"/>
      <c r="I235" s="153"/>
    </row>
    <row r="236" spans="1:9" s="24" customFormat="1" ht="14.25" customHeight="1">
      <c r="A236" s="166">
        <v>2840</v>
      </c>
      <c r="B236" s="185" t="s">
        <v>72</v>
      </c>
      <c r="C236" s="167">
        <v>4</v>
      </c>
      <c r="D236" s="168">
        <v>0</v>
      </c>
      <c r="E236" s="169" t="s">
        <v>645</v>
      </c>
      <c r="F236" s="184" t="s">
        <v>320</v>
      </c>
      <c r="G236" s="152">
        <f t="shared" si="4"/>
        <v>200</v>
      </c>
      <c r="H236" s="160">
        <f>H238</f>
        <v>200</v>
      </c>
      <c r="I236" s="153">
        <f>I238</f>
        <v>0</v>
      </c>
    </row>
    <row r="237" spans="1:9" s="25" customFormat="1" ht="10.5" customHeight="1">
      <c r="A237" s="166"/>
      <c r="B237" s="155"/>
      <c r="C237" s="167"/>
      <c r="D237" s="168"/>
      <c r="E237" s="162" t="s">
        <v>465</v>
      </c>
      <c r="F237" s="170"/>
      <c r="G237" s="164">
        <f t="shared" si="4"/>
        <v>0</v>
      </c>
      <c r="H237" s="160"/>
      <c r="I237" s="153"/>
    </row>
    <row r="238" spans="1:9" s="24" customFormat="1" ht="14.25" customHeight="1">
      <c r="A238" s="166">
        <v>2841</v>
      </c>
      <c r="B238" s="187" t="s">
        <v>72</v>
      </c>
      <c r="C238" s="173">
        <v>4</v>
      </c>
      <c r="D238" s="174">
        <v>1</v>
      </c>
      <c r="E238" s="162" t="s">
        <v>568</v>
      </c>
      <c r="F238" s="184"/>
      <c r="G238" s="164">
        <f t="shared" si="4"/>
        <v>200</v>
      </c>
      <c r="H238" s="179">
        <v>200</v>
      </c>
      <c r="I238" s="153"/>
    </row>
    <row r="239" spans="1:9" s="24" customFormat="1" ht="29.25" customHeight="1">
      <c r="A239" s="166">
        <v>2842</v>
      </c>
      <c r="B239" s="187" t="s">
        <v>72</v>
      </c>
      <c r="C239" s="173">
        <v>4</v>
      </c>
      <c r="D239" s="174">
        <v>2</v>
      </c>
      <c r="E239" s="162" t="s">
        <v>717</v>
      </c>
      <c r="F239" s="184"/>
      <c r="G239" s="164">
        <f t="shared" si="4"/>
        <v>0</v>
      </c>
      <c r="H239" s="165"/>
      <c r="I239" s="153"/>
    </row>
    <row r="240" spans="1:9" s="24" customFormat="1">
      <c r="A240" s="166">
        <v>2843</v>
      </c>
      <c r="B240" s="187" t="s">
        <v>72</v>
      </c>
      <c r="C240" s="173">
        <v>4</v>
      </c>
      <c r="D240" s="174">
        <v>3</v>
      </c>
      <c r="E240" s="162" t="s">
        <v>645</v>
      </c>
      <c r="F240" s="180" t="s">
        <v>321</v>
      </c>
      <c r="G240" s="164">
        <f t="shared" si="4"/>
        <v>0</v>
      </c>
      <c r="H240" s="165"/>
      <c r="I240" s="153"/>
    </row>
    <row r="241" spans="1:9" s="24" customFormat="1" ht="26.25" customHeight="1">
      <c r="A241" s="166">
        <v>2850</v>
      </c>
      <c r="B241" s="185" t="s">
        <v>72</v>
      </c>
      <c r="C241" s="167">
        <v>5</v>
      </c>
      <c r="D241" s="168">
        <v>0</v>
      </c>
      <c r="E241" s="191" t="s">
        <v>718</v>
      </c>
      <c r="F241" s="184" t="s">
        <v>322</v>
      </c>
      <c r="G241" s="164">
        <f t="shared" si="4"/>
        <v>0</v>
      </c>
      <c r="H241" s="165"/>
      <c r="I241" s="153"/>
    </row>
    <row r="242" spans="1:9" s="25" customFormat="1" ht="10.5" customHeight="1">
      <c r="A242" s="166"/>
      <c r="B242" s="155"/>
      <c r="C242" s="167"/>
      <c r="D242" s="168"/>
      <c r="E242" s="162" t="s">
        <v>465</v>
      </c>
      <c r="F242" s="170"/>
      <c r="G242" s="164">
        <f t="shared" si="4"/>
        <v>0</v>
      </c>
      <c r="H242" s="171"/>
      <c r="I242" s="153"/>
    </row>
    <row r="243" spans="1:9" s="24" customFormat="1" ht="24" customHeight="1">
      <c r="A243" s="166">
        <v>2851</v>
      </c>
      <c r="B243" s="185" t="s">
        <v>72</v>
      </c>
      <c r="C243" s="167">
        <v>5</v>
      </c>
      <c r="D243" s="168">
        <v>1</v>
      </c>
      <c r="E243" s="192" t="s">
        <v>718</v>
      </c>
      <c r="F243" s="180" t="s">
        <v>323</v>
      </c>
      <c r="G243" s="164">
        <f t="shared" si="4"/>
        <v>0</v>
      </c>
      <c r="H243" s="165"/>
      <c r="I243" s="153"/>
    </row>
    <row r="244" spans="1:9" s="24" customFormat="1" ht="27" customHeight="1">
      <c r="A244" s="166">
        <v>2860</v>
      </c>
      <c r="B244" s="185" t="s">
        <v>72</v>
      </c>
      <c r="C244" s="167">
        <v>6</v>
      </c>
      <c r="D244" s="168">
        <v>0</v>
      </c>
      <c r="E244" s="191" t="s">
        <v>646</v>
      </c>
      <c r="F244" s="184" t="s">
        <v>385</v>
      </c>
      <c r="G244" s="164">
        <f t="shared" si="4"/>
        <v>0</v>
      </c>
      <c r="H244" s="165"/>
      <c r="I244" s="153"/>
    </row>
    <row r="245" spans="1:9" s="25" customFormat="1" ht="10.5" customHeight="1">
      <c r="A245" s="166"/>
      <c r="B245" s="155"/>
      <c r="C245" s="167"/>
      <c r="D245" s="168"/>
      <c r="E245" s="162" t="s">
        <v>465</v>
      </c>
      <c r="F245" s="170"/>
      <c r="G245" s="164">
        <f t="shared" si="4"/>
        <v>0</v>
      </c>
      <c r="H245" s="171"/>
      <c r="I245" s="153"/>
    </row>
    <row r="246" spans="1:9" s="24" customFormat="1" ht="12" customHeight="1">
      <c r="A246" s="166">
        <v>2861</v>
      </c>
      <c r="B246" s="187" t="s">
        <v>72</v>
      </c>
      <c r="C246" s="173">
        <v>6</v>
      </c>
      <c r="D246" s="174">
        <v>1</v>
      </c>
      <c r="E246" s="192" t="s">
        <v>646</v>
      </c>
      <c r="F246" s="180" t="s">
        <v>386</v>
      </c>
      <c r="G246" s="164">
        <f t="shared" si="4"/>
        <v>0</v>
      </c>
      <c r="H246" s="165"/>
      <c r="I246" s="153"/>
    </row>
    <row r="247" spans="1:9" s="23" customFormat="1" ht="44.25" customHeight="1">
      <c r="A247" s="182">
        <v>2900</v>
      </c>
      <c r="B247" s="185" t="s">
        <v>73</v>
      </c>
      <c r="C247" s="167">
        <v>0</v>
      </c>
      <c r="D247" s="168">
        <v>0</v>
      </c>
      <c r="E247" s="186" t="s">
        <v>578</v>
      </c>
      <c r="F247" s="183" t="s">
        <v>387</v>
      </c>
      <c r="G247" s="152">
        <f t="shared" si="4"/>
        <v>52200</v>
      </c>
      <c r="H247" s="160">
        <f>H249</f>
        <v>52200</v>
      </c>
      <c r="I247" s="153">
        <f>I249</f>
        <v>0</v>
      </c>
    </row>
    <row r="248" spans="1:9" s="24" customFormat="1" ht="11.25" customHeight="1">
      <c r="A248" s="161"/>
      <c r="B248" s="155"/>
      <c r="C248" s="156"/>
      <c r="D248" s="157"/>
      <c r="E248" s="162" t="s">
        <v>469</v>
      </c>
      <c r="F248" s="163"/>
      <c r="G248" s="164">
        <f t="shared" si="4"/>
        <v>0</v>
      </c>
      <c r="H248" s="165"/>
      <c r="I248" s="153"/>
    </row>
    <row r="249" spans="1:9" s="24" customFormat="1" ht="24">
      <c r="A249" s="166">
        <v>2910</v>
      </c>
      <c r="B249" s="185" t="s">
        <v>73</v>
      </c>
      <c r="C249" s="167">
        <v>1</v>
      </c>
      <c r="D249" s="168">
        <v>0</v>
      </c>
      <c r="E249" s="169" t="s">
        <v>647</v>
      </c>
      <c r="F249" s="170" t="s">
        <v>388</v>
      </c>
      <c r="G249" s="152">
        <f t="shared" si="4"/>
        <v>52200</v>
      </c>
      <c r="H249" s="160">
        <f>H251</f>
        <v>52200</v>
      </c>
      <c r="I249" s="153">
        <f>I251</f>
        <v>0</v>
      </c>
    </row>
    <row r="250" spans="1:9" s="25" customFormat="1" ht="10.5" customHeight="1">
      <c r="A250" s="166"/>
      <c r="B250" s="155"/>
      <c r="C250" s="167"/>
      <c r="D250" s="168"/>
      <c r="E250" s="162" t="s">
        <v>465</v>
      </c>
      <c r="F250" s="170"/>
      <c r="G250" s="164">
        <f t="shared" si="4"/>
        <v>0</v>
      </c>
      <c r="H250" s="171"/>
      <c r="I250" s="153"/>
    </row>
    <row r="251" spans="1:9" s="24" customFormat="1">
      <c r="A251" s="166">
        <v>2911</v>
      </c>
      <c r="B251" s="187" t="s">
        <v>73</v>
      </c>
      <c r="C251" s="173">
        <v>1</v>
      </c>
      <c r="D251" s="174">
        <v>1</v>
      </c>
      <c r="E251" s="162" t="s">
        <v>648</v>
      </c>
      <c r="F251" s="180" t="s">
        <v>389</v>
      </c>
      <c r="G251" s="164">
        <f t="shared" si="4"/>
        <v>52200</v>
      </c>
      <c r="H251" s="179">
        <v>52200</v>
      </c>
      <c r="I251" s="153"/>
    </row>
    <row r="252" spans="1:9" s="24" customFormat="1">
      <c r="A252" s="166">
        <v>2912</v>
      </c>
      <c r="B252" s="187" t="s">
        <v>73</v>
      </c>
      <c r="C252" s="173">
        <v>1</v>
      </c>
      <c r="D252" s="174">
        <v>2</v>
      </c>
      <c r="E252" s="162" t="s">
        <v>649</v>
      </c>
      <c r="F252" s="180" t="s">
        <v>390</v>
      </c>
      <c r="G252" s="164">
        <f t="shared" si="4"/>
        <v>0</v>
      </c>
      <c r="H252" s="165"/>
      <c r="I252" s="153"/>
    </row>
    <row r="253" spans="1:9" s="24" customFormat="1">
      <c r="A253" s="166">
        <v>2920</v>
      </c>
      <c r="B253" s="185" t="s">
        <v>73</v>
      </c>
      <c r="C253" s="167">
        <v>2</v>
      </c>
      <c r="D253" s="168">
        <v>0</v>
      </c>
      <c r="E253" s="169" t="s">
        <v>650</v>
      </c>
      <c r="F253" s="170" t="s">
        <v>391</v>
      </c>
      <c r="G253" s="164">
        <f t="shared" si="4"/>
        <v>0</v>
      </c>
      <c r="H253" s="165"/>
      <c r="I253" s="153"/>
    </row>
    <row r="254" spans="1:9" s="25" customFormat="1" ht="10.5" customHeight="1">
      <c r="A254" s="166"/>
      <c r="B254" s="155"/>
      <c r="C254" s="167"/>
      <c r="D254" s="168"/>
      <c r="E254" s="162" t="s">
        <v>465</v>
      </c>
      <c r="F254" s="170"/>
      <c r="G254" s="164">
        <f t="shared" si="4"/>
        <v>0</v>
      </c>
      <c r="H254" s="171"/>
      <c r="I254" s="153"/>
    </row>
    <row r="255" spans="1:9" s="24" customFormat="1">
      <c r="A255" s="166">
        <v>2921</v>
      </c>
      <c r="B255" s="187" t="s">
        <v>73</v>
      </c>
      <c r="C255" s="173">
        <v>2</v>
      </c>
      <c r="D255" s="174">
        <v>1</v>
      </c>
      <c r="E255" s="162" t="s">
        <v>651</v>
      </c>
      <c r="F255" s="180" t="s">
        <v>392</v>
      </c>
      <c r="G255" s="164">
        <f t="shared" si="4"/>
        <v>0</v>
      </c>
      <c r="H255" s="165"/>
      <c r="I255" s="153"/>
    </row>
    <row r="256" spans="1:9" s="24" customFormat="1">
      <c r="A256" s="166">
        <v>2922</v>
      </c>
      <c r="B256" s="187" t="s">
        <v>73</v>
      </c>
      <c r="C256" s="173">
        <v>2</v>
      </c>
      <c r="D256" s="174">
        <v>2</v>
      </c>
      <c r="E256" s="162" t="s">
        <v>652</v>
      </c>
      <c r="F256" s="180" t="s">
        <v>393</v>
      </c>
      <c r="G256" s="164">
        <f t="shared" si="4"/>
        <v>0</v>
      </c>
      <c r="H256" s="165"/>
      <c r="I256" s="153"/>
    </row>
    <row r="257" spans="1:9" s="24" customFormat="1" ht="36">
      <c r="A257" s="166">
        <v>2930</v>
      </c>
      <c r="B257" s="185" t="s">
        <v>73</v>
      </c>
      <c r="C257" s="167">
        <v>3</v>
      </c>
      <c r="D257" s="168">
        <v>0</v>
      </c>
      <c r="E257" s="169" t="s">
        <v>653</v>
      </c>
      <c r="F257" s="170" t="s">
        <v>394</v>
      </c>
      <c r="G257" s="164">
        <f t="shared" si="4"/>
        <v>0</v>
      </c>
      <c r="H257" s="165"/>
      <c r="I257" s="153"/>
    </row>
    <row r="258" spans="1:9" s="25" customFormat="1" ht="10.5" customHeight="1">
      <c r="A258" s="166"/>
      <c r="B258" s="155"/>
      <c r="C258" s="167"/>
      <c r="D258" s="168"/>
      <c r="E258" s="162" t="s">
        <v>465</v>
      </c>
      <c r="F258" s="170"/>
      <c r="G258" s="164">
        <f t="shared" si="4"/>
        <v>0</v>
      </c>
      <c r="H258" s="171"/>
      <c r="I258" s="153"/>
    </row>
    <row r="259" spans="1:9" s="24" customFormat="1" ht="24">
      <c r="A259" s="166">
        <v>2931</v>
      </c>
      <c r="B259" s="187" t="s">
        <v>73</v>
      </c>
      <c r="C259" s="173">
        <v>3</v>
      </c>
      <c r="D259" s="174">
        <v>1</v>
      </c>
      <c r="E259" s="162" t="s">
        <v>654</v>
      </c>
      <c r="F259" s="180" t="s">
        <v>395</v>
      </c>
      <c r="G259" s="164">
        <f t="shared" si="4"/>
        <v>0</v>
      </c>
      <c r="H259" s="165"/>
      <c r="I259" s="153"/>
    </row>
    <row r="260" spans="1:9" s="24" customFormat="1">
      <c r="A260" s="166">
        <v>2932</v>
      </c>
      <c r="B260" s="187" t="s">
        <v>73</v>
      </c>
      <c r="C260" s="173">
        <v>3</v>
      </c>
      <c r="D260" s="174">
        <v>2</v>
      </c>
      <c r="E260" s="162" t="s">
        <v>655</v>
      </c>
      <c r="F260" s="180"/>
      <c r="G260" s="164">
        <f t="shared" si="4"/>
        <v>0</v>
      </c>
      <c r="H260" s="165"/>
      <c r="I260" s="153"/>
    </row>
    <row r="261" spans="1:9" s="24" customFormat="1">
      <c r="A261" s="166">
        <v>2940</v>
      </c>
      <c r="B261" s="185" t="s">
        <v>73</v>
      </c>
      <c r="C261" s="167">
        <v>4</v>
      </c>
      <c r="D261" s="168">
        <v>0</v>
      </c>
      <c r="E261" s="169" t="s">
        <v>656</v>
      </c>
      <c r="F261" s="170" t="s">
        <v>396</v>
      </c>
      <c r="G261" s="164">
        <f t="shared" si="4"/>
        <v>0</v>
      </c>
      <c r="H261" s="165"/>
      <c r="I261" s="153"/>
    </row>
    <row r="262" spans="1:9" s="25" customFormat="1" ht="10.5" customHeight="1">
      <c r="A262" s="166"/>
      <c r="B262" s="155"/>
      <c r="C262" s="167"/>
      <c r="D262" s="168"/>
      <c r="E262" s="162" t="s">
        <v>465</v>
      </c>
      <c r="F262" s="170"/>
      <c r="G262" s="164">
        <f t="shared" si="4"/>
        <v>0</v>
      </c>
      <c r="H262" s="171"/>
      <c r="I262" s="153"/>
    </row>
    <row r="263" spans="1:9" s="24" customFormat="1">
      <c r="A263" s="166">
        <v>2941</v>
      </c>
      <c r="B263" s="187" t="s">
        <v>73</v>
      </c>
      <c r="C263" s="173">
        <v>4</v>
      </c>
      <c r="D263" s="174">
        <v>1</v>
      </c>
      <c r="E263" s="162" t="s">
        <v>657</v>
      </c>
      <c r="F263" s="180" t="s">
        <v>397</v>
      </c>
      <c r="G263" s="164">
        <f t="shared" si="4"/>
        <v>0</v>
      </c>
      <c r="H263" s="165"/>
      <c r="I263" s="153"/>
    </row>
    <row r="264" spans="1:9" s="24" customFormat="1">
      <c r="A264" s="166">
        <v>2942</v>
      </c>
      <c r="B264" s="187" t="s">
        <v>73</v>
      </c>
      <c r="C264" s="173">
        <v>4</v>
      </c>
      <c r="D264" s="174">
        <v>2</v>
      </c>
      <c r="E264" s="162" t="s">
        <v>658</v>
      </c>
      <c r="F264" s="180" t="s">
        <v>398</v>
      </c>
      <c r="G264" s="164">
        <f t="shared" si="4"/>
        <v>0</v>
      </c>
      <c r="H264" s="165"/>
      <c r="I264" s="153"/>
    </row>
    <row r="265" spans="1:9" s="24" customFormat="1" ht="24">
      <c r="A265" s="166">
        <v>2950</v>
      </c>
      <c r="B265" s="185" t="s">
        <v>73</v>
      </c>
      <c r="C265" s="167">
        <v>5</v>
      </c>
      <c r="D265" s="168">
        <v>0</v>
      </c>
      <c r="E265" s="169" t="s">
        <v>659</v>
      </c>
      <c r="F265" s="170" t="s">
        <v>399</v>
      </c>
      <c r="G265" s="164">
        <f t="shared" si="4"/>
        <v>0</v>
      </c>
      <c r="H265" s="165"/>
      <c r="I265" s="153"/>
    </row>
    <row r="266" spans="1:9" s="25" customFormat="1" ht="10.5" customHeight="1">
      <c r="A266" s="166"/>
      <c r="B266" s="155"/>
      <c r="C266" s="167"/>
      <c r="D266" s="168"/>
      <c r="E266" s="162" t="s">
        <v>465</v>
      </c>
      <c r="F266" s="170"/>
      <c r="G266" s="164">
        <f t="shared" si="4"/>
        <v>0</v>
      </c>
      <c r="H266" s="171"/>
      <c r="I266" s="153"/>
    </row>
    <row r="267" spans="1:9" s="24" customFormat="1">
      <c r="A267" s="166">
        <v>2951</v>
      </c>
      <c r="B267" s="187" t="s">
        <v>73</v>
      </c>
      <c r="C267" s="173">
        <v>5</v>
      </c>
      <c r="D267" s="174">
        <v>1</v>
      </c>
      <c r="E267" s="162" t="s">
        <v>660</v>
      </c>
      <c r="F267" s="170"/>
      <c r="G267" s="164">
        <f t="shared" si="4"/>
        <v>0</v>
      </c>
      <c r="H267" s="165"/>
      <c r="I267" s="153"/>
    </row>
    <row r="268" spans="1:9" s="24" customFormat="1">
      <c r="A268" s="166">
        <v>2952</v>
      </c>
      <c r="B268" s="187" t="s">
        <v>73</v>
      </c>
      <c r="C268" s="173">
        <v>5</v>
      </c>
      <c r="D268" s="174">
        <v>2</v>
      </c>
      <c r="E268" s="162" t="s">
        <v>661</v>
      </c>
      <c r="F268" s="180" t="s">
        <v>400</v>
      </c>
      <c r="G268" s="164">
        <f t="shared" si="4"/>
        <v>0</v>
      </c>
      <c r="H268" s="165"/>
      <c r="I268" s="153"/>
    </row>
    <row r="269" spans="1:9" s="24" customFormat="1" ht="24">
      <c r="A269" s="166">
        <v>2960</v>
      </c>
      <c r="B269" s="185" t="s">
        <v>73</v>
      </c>
      <c r="C269" s="167">
        <v>6</v>
      </c>
      <c r="D269" s="168">
        <v>0</v>
      </c>
      <c r="E269" s="169" t="s">
        <v>730</v>
      </c>
      <c r="F269" s="170" t="s">
        <v>401</v>
      </c>
      <c r="G269" s="164">
        <f t="shared" si="4"/>
        <v>0</v>
      </c>
      <c r="H269" s="165"/>
      <c r="I269" s="153"/>
    </row>
    <row r="270" spans="1:9" s="25" customFormat="1" ht="10.5" customHeight="1">
      <c r="A270" s="166"/>
      <c r="B270" s="155"/>
      <c r="C270" s="167"/>
      <c r="D270" s="168"/>
      <c r="E270" s="162" t="s">
        <v>465</v>
      </c>
      <c r="F270" s="170"/>
      <c r="G270" s="164">
        <f t="shared" si="4"/>
        <v>0</v>
      </c>
      <c r="H270" s="171"/>
      <c r="I270" s="153"/>
    </row>
    <row r="271" spans="1:9" s="24" customFormat="1" ht="24">
      <c r="A271" s="166">
        <v>2961</v>
      </c>
      <c r="B271" s="187" t="s">
        <v>73</v>
      </c>
      <c r="C271" s="173">
        <v>6</v>
      </c>
      <c r="D271" s="174">
        <v>1</v>
      </c>
      <c r="E271" s="162" t="s">
        <v>730</v>
      </c>
      <c r="F271" s="180" t="s">
        <v>402</v>
      </c>
      <c r="G271" s="164">
        <f t="shared" ref="G271:G314" si="5">H271</f>
        <v>0</v>
      </c>
      <c r="H271" s="165"/>
      <c r="I271" s="153"/>
    </row>
    <row r="272" spans="1:9" s="24" customFormat="1" ht="24">
      <c r="A272" s="166">
        <v>2970</v>
      </c>
      <c r="B272" s="185" t="s">
        <v>73</v>
      </c>
      <c r="C272" s="167">
        <v>7</v>
      </c>
      <c r="D272" s="168">
        <v>0</v>
      </c>
      <c r="E272" s="169" t="s">
        <v>719</v>
      </c>
      <c r="F272" s="170" t="s">
        <v>403</v>
      </c>
      <c r="G272" s="164">
        <f t="shared" si="5"/>
        <v>0</v>
      </c>
      <c r="H272" s="165"/>
      <c r="I272" s="153"/>
    </row>
    <row r="273" spans="1:9" s="25" customFormat="1" ht="10.5" customHeight="1">
      <c r="A273" s="166"/>
      <c r="B273" s="155"/>
      <c r="C273" s="167"/>
      <c r="D273" s="168"/>
      <c r="E273" s="162" t="s">
        <v>465</v>
      </c>
      <c r="F273" s="170"/>
      <c r="G273" s="164">
        <f t="shared" si="5"/>
        <v>0</v>
      </c>
      <c r="H273" s="171"/>
      <c r="I273" s="153"/>
    </row>
    <row r="274" spans="1:9" s="24" customFormat="1" ht="24">
      <c r="A274" s="166">
        <v>2971</v>
      </c>
      <c r="B274" s="187" t="s">
        <v>73</v>
      </c>
      <c r="C274" s="173">
        <v>7</v>
      </c>
      <c r="D274" s="174">
        <v>1</v>
      </c>
      <c r="E274" s="162" t="s">
        <v>719</v>
      </c>
      <c r="F274" s="180" t="s">
        <v>403</v>
      </c>
      <c r="G274" s="164">
        <f t="shared" si="5"/>
        <v>0</v>
      </c>
      <c r="H274" s="165"/>
      <c r="I274" s="153"/>
    </row>
    <row r="275" spans="1:9" s="24" customFormat="1">
      <c r="A275" s="166">
        <v>2980</v>
      </c>
      <c r="B275" s="185" t="s">
        <v>73</v>
      </c>
      <c r="C275" s="167">
        <v>8</v>
      </c>
      <c r="D275" s="168">
        <v>0</v>
      </c>
      <c r="E275" s="169" t="s">
        <v>662</v>
      </c>
      <c r="F275" s="170" t="s">
        <v>404</v>
      </c>
      <c r="G275" s="164">
        <f t="shared" si="5"/>
        <v>0</v>
      </c>
      <c r="H275" s="165"/>
      <c r="I275" s="153"/>
    </row>
    <row r="276" spans="1:9" s="25" customFormat="1" ht="10.5" customHeight="1">
      <c r="A276" s="166"/>
      <c r="B276" s="155"/>
      <c r="C276" s="167"/>
      <c r="D276" s="168"/>
      <c r="E276" s="162" t="s">
        <v>465</v>
      </c>
      <c r="F276" s="170"/>
      <c r="G276" s="164">
        <f t="shared" si="5"/>
        <v>0</v>
      </c>
      <c r="H276" s="171"/>
      <c r="I276" s="153"/>
    </row>
    <row r="277" spans="1:9" s="24" customFormat="1">
      <c r="A277" s="166">
        <v>2981</v>
      </c>
      <c r="B277" s="187" t="s">
        <v>73</v>
      </c>
      <c r="C277" s="173">
        <v>8</v>
      </c>
      <c r="D277" s="174">
        <v>1</v>
      </c>
      <c r="E277" s="162" t="s">
        <v>662</v>
      </c>
      <c r="F277" s="180" t="s">
        <v>405</v>
      </c>
      <c r="G277" s="164">
        <f t="shared" si="5"/>
        <v>0</v>
      </c>
      <c r="H277" s="165"/>
      <c r="I277" s="153"/>
    </row>
    <row r="278" spans="1:9" s="23" customFormat="1" ht="42" customHeight="1">
      <c r="A278" s="182">
        <v>3000</v>
      </c>
      <c r="B278" s="185" t="s">
        <v>74</v>
      </c>
      <c r="C278" s="167">
        <v>0</v>
      </c>
      <c r="D278" s="168">
        <v>0</v>
      </c>
      <c r="E278" s="186" t="s">
        <v>579</v>
      </c>
      <c r="F278" s="183" t="s">
        <v>406</v>
      </c>
      <c r="G278" s="152">
        <f t="shared" si="5"/>
        <v>4200</v>
      </c>
      <c r="H278" s="160">
        <f>H280+H290+H299</f>
        <v>4200</v>
      </c>
      <c r="I278" s="153">
        <f>I299</f>
        <v>0</v>
      </c>
    </row>
    <row r="279" spans="1:9" s="24" customFormat="1" ht="11.25" customHeight="1">
      <c r="A279" s="161"/>
      <c r="B279" s="155"/>
      <c r="C279" s="156"/>
      <c r="D279" s="157"/>
      <c r="E279" s="162" t="s">
        <v>469</v>
      </c>
      <c r="F279" s="163"/>
      <c r="G279" s="164">
        <f t="shared" si="5"/>
        <v>0</v>
      </c>
      <c r="H279" s="165"/>
      <c r="I279" s="153"/>
    </row>
    <row r="280" spans="1:9" s="24" customFormat="1" ht="24">
      <c r="A280" s="166">
        <v>3010</v>
      </c>
      <c r="B280" s="185" t="s">
        <v>74</v>
      </c>
      <c r="C280" s="167">
        <v>1</v>
      </c>
      <c r="D280" s="168">
        <v>0</v>
      </c>
      <c r="E280" s="169" t="s">
        <v>663</v>
      </c>
      <c r="F280" s="170" t="s">
        <v>407</v>
      </c>
      <c r="G280" s="164">
        <f t="shared" si="5"/>
        <v>0</v>
      </c>
      <c r="H280" s="179"/>
      <c r="I280" s="153"/>
    </row>
    <row r="281" spans="1:9" s="25" customFormat="1" ht="10.5" customHeight="1">
      <c r="A281" s="166"/>
      <c r="B281" s="155"/>
      <c r="C281" s="167"/>
      <c r="D281" s="168"/>
      <c r="E281" s="162" t="s">
        <v>465</v>
      </c>
      <c r="F281" s="170"/>
      <c r="G281" s="164">
        <f t="shared" si="5"/>
        <v>0</v>
      </c>
      <c r="H281" s="160"/>
      <c r="I281" s="153"/>
    </row>
    <row r="282" spans="1:9" s="24" customFormat="1">
      <c r="A282" s="166">
        <v>3011</v>
      </c>
      <c r="B282" s="187" t="s">
        <v>74</v>
      </c>
      <c r="C282" s="173">
        <v>1</v>
      </c>
      <c r="D282" s="174">
        <v>1</v>
      </c>
      <c r="E282" s="162" t="s">
        <v>664</v>
      </c>
      <c r="F282" s="180" t="s">
        <v>0</v>
      </c>
      <c r="G282" s="164">
        <f t="shared" si="5"/>
        <v>0</v>
      </c>
      <c r="H282" s="179"/>
      <c r="I282" s="153"/>
    </row>
    <row r="283" spans="1:9" s="24" customFormat="1">
      <c r="A283" s="166">
        <v>3012</v>
      </c>
      <c r="B283" s="187" t="s">
        <v>74</v>
      </c>
      <c r="C283" s="173">
        <v>1</v>
      </c>
      <c r="D283" s="174">
        <v>2</v>
      </c>
      <c r="E283" s="162" t="s">
        <v>665</v>
      </c>
      <c r="F283" s="180" t="s">
        <v>1</v>
      </c>
      <c r="G283" s="164">
        <f t="shared" si="5"/>
        <v>0</v>
      </c>
      <c r="H283" s="179"/>
      <c r="I283" s="153"/>
    </row>
    <row r="284" spans="1:9" s="24" customFormat="1">
      <c r="A284" s="166">
        <v>3020</v>
      </c>
      <c r="B284" s="185" t="s">
        <v>74</v>
      </c>
      <c r="C284" s="167">
        <v>2</v>
      </c>
      <c r="D284" s="168">
        <v>0</v>
      </c>
      <c r="E284" s="169" t="s">
        <v>666</v>
      </c>
      <c r="F284" s="170" t="s">
        <v>2</v>
      </c>
      <c r="G284" s="164">
        <f t="shared" si="5"/>
        <v>0</v>
      </c>
      <c r="H284" s="179"/>
      <c r="I284" s="153"/>
    </row>
    <row r="285" spans="1:9" s="25" customFormat="1" ht="10.5" customHeight="1">
      <c r="A285" s="166"/>
      <c r="B285" s="155"/>
      <c r="C285" s="167"/>
      <c r="D285" s="168"/>
      <c r="E285" s="162" t="s">
        <v>465</v>
      </c>
      <c r="F285" s="170"/>
      <c r="G285" s="164">
        <f t="shared" si="5"/>
        <v>0</v>
      </c>
      <c r="H285" s="160"/>
      <c r="I285" s="153"/>
    </row>
    <row r="286" spans="1:9" s="24" customFormat="1">
      <c r="A286" s="166">
        <v>3021</v>
      </c>
      <c r="B286" s="187" t="s">
        <v>74</v>
      </c>
      <c r="C286" s="173">
        <v>2</v>
      </c>
      <c r="D286" s="174">
        <v>1</v>
      </c>
      <c r="E286" s="162" t="s">
        <v>666</v>
      </c>
      <c r="F286" s="180" t="s">
        <v>3</v>
      </c>
      <c r="G286" s="164">
        <f t="shared" si="5"/>
        <v>0</v>
      </c>
      <c r="H286" s="179"/>
      <c r="I286" s="153"/>
    </row>
    <row r="287" spans="1:9" s="24" customFormat="1">
      <c r="A287" s="166">
        <v>3030</v>
      </c>
      <c r="B287" s="185" t="s">
        <v>74</v>
      </c>
      <c r="C287" s="167">
        <v>3</v>
      </c>
      <c r="D287" s="168">
        <v>0</v>
      </c>
      <c r="E287" s="169" t="s">
        <v>720</v>
      </c>
      <c r="F287" s="170" t="s">
        <v>4</v>
      </c>
      <c r="G287" s="164">
        <f t="shared" si="5"/>
        <v>0</v>
      </c>
      <c r="H287" s="179"/>
      <c r="I287" s="153"/>
    </row>
    <row r="288" spans="1:9" s="25" customFormat="1">
      <c r="A288" s="166"/>
      <c r="B288" s="155"/>
      <c r="C288" s="167"/>
      <c r="D288" s="168"/>
      <c r="E288" s="162" t="s">
        <v>465</v>
      </c>
      <c r="F288" s="170"/>
      <c r="G288" s="164">
        <f t="shared" si="5"/>
        <v>0</v>
      </c>
      <c r="H288" s="160"/>
      <c r="I288" s="153"/>
    </row>
    <row r="289" spans="1:9" s="25" customFormat="1">
      <c r="A289" s="166">
        <v>3031</v>
      </c>
      <c r="B289" s="187" t="s">
        <v>74</v>
      </c>
      <c r="C289" s="173">
        <v>3</v>
      </c>
      <c r="D289" s="174" t="s">
        <v>41</v>
      </c>
      <c r="E289" s="162" t="s">
        <v>720</v>
      </c>
      <c r="F289" s="170"/>
      <c r="G289" s="164">
        <f t="shared" si="5"/>
        <v>0</v>
      </c>
      <c r="H289" s="160"/>
      <c r="I289" s="153"/>
    </row>
    <row r="290" spans="1:9" s="24" customFormat="1">
      <c r="A290" s="166">
        <v>3040</v>
      </c>
      <c r="B290" s="185" t="s">
        <v>74</v>
      </c>
      <c r="C290" s="167">
        <v>4</v>
      </c>
      <c r="D290" s="168">
        <v>0</v>
      </c>
      <c r="E290" s="169" t="s">
        <v>721</v>
      </c>
      <c r="F290" s="170" t="s">
        <v>5</v>
      </c>
      <c r="G290" s="164">
        <f t="shared" si="5"/>
        <v>0</v>
      </c>
      <c r="H290" s="179"/>
      <c r="I290" s="153"/>
    </row>
    <row r="291" spans="1:9" s="25" customFormat="1" ht="10.5" customHeight="1">
      <c r="A291" s="166"/>
      <c r="B291" s="155"/>
      <c r="C291" s="167"/>
      <c r="D291" s="168"/>
      <c r="E291" s="162" t="s">
        <v>465</v>
      </c>
      <c r="F291" s="170"/>
      <c r="G291" s="164">
        <f t="shared" si="5"/>
        <v>0</v>
      </c>
      <c r="H291" s="171"/>
      <c r="I291" s="153"/>
    </row>
    <row r="292" spans="1:9" s="24" customFormat="1">
      <c r="A292" s="166">
        <v>3041</v>
      </c>
      <c r="B292" s="187" t="s">
        <v>74</v>
      </c>
      <c r="C292" s="173">
        <v>4</v>
      </c>
      <c r="D292" s="174">
        <v>1</v>
      </c>
      <c r="E292" s="162" t="s">
        <v>721</v>
      </c>
      <c r="F292" s="180" t="s">
        <v>6</v>
      </c>
      <c r="G292" s="164">
        <f t="shared" si="5"/>
        <v>0</v>
      </c>
      <c r="H292" s="179"/>
      <c r="I292" s="153"/>
    </row>
    <row r="293" spans="1:9" s="24" customFormat="1">
      <c r="A293" s="166">
        <v>3050</v>
      </c>
      <c r="B293" s="185" t="s">
        <v>74</v>
      </c>
      <c r="C293" s="167">
        <v>5</v>
      </c>
      <c r="D293" s="168">
        <v>0</v>
      </c>
      <c r="E293" s="169" t="s">
        <v>667</v>
      </c>
      <c r="F293" s="170" t="s">
        <v>7</v>
      </c>
      <c r="G293" s="164">
        <f t="shared" si="5"/>
        <v>0</v>
      </c>
      <c r="H293" s="165"/>
      <c r="I293" s="153"/>
    </row>
    <row r="294" spans="1:9" s="25" customFormat="1" ht="10.5" customHeight="1">
      <c r="A294" s="166"/>
      <c r="B294" s="155"/>
      <c r="C294" s="167"/>
      <c r="D294" s="168"/>
      <c r="E294" s="162" t="s">
        <v>465</v>
      </c>
      <c r="F294" s="170"/>
      <c r="G294" s="164">
        <f t="shared" si="5"/>
        <v>0</v>
      </c>
      <c r="H294" s="171"/>
      <c r="I294" s="153"/>
    </row>
    <row r="295" spans="1:9" s="24" customFormat="1">
      <c r="A295" s="166">
        <v>3051</v>
      </c>
      <c r="B295" s="187" t="s">
        <v>74</v>
      </c>
      <c r="C295" s="173">
        <v>5</v>
      </c>
      <c r="D295" s="174">
        <v>1</v>
      </c>
      <c r="E295" s="162" t="s">
        <v>667</v>
      </c>
      <c r="F295" s="180" t="s">
        <v>7</v>
      </c>
      <c r="G295" s="164">
        <f t="shared" si="5"/>
        <v>0</v>
      </c>
      <c r="H295" s="165"/>
      <c r="I295" s="153"/>
    </row>
    <row r="296" spans="1:9" s="24" customFormat="1">
      <c r="A296" s="166">
        <v>3060</v>
      </c>
      <c r="B296" s="185" t="s">
        <v>74</v>
      </c>
      <c r="C296" s="167">
        <v>6</v>
      </c>
      <c r="D296" s="168">
        <v>0</v>
      </c>
      <c r="E296" s="169" t="s">
        <v>668</v>
      </c>
      <c r="F296" s="170" t="s">
        <v>8</v>
      </c>
      <c r="G296" s="164">
        <f t="shared" si="5"/>
        <v>0</v>
      </c>
      <c r="H296" s="165"/>
      <c r="I296" s="153"/>
    </row>
    <row r="297" spans="1:9" s="25" customFormat="1" ht="10.5" customHeight="1">
      <c r="A297" s="166"/>
      <c r="B297" s="155"/>
      <c r="C297" s="167"/>
      <c r="D297" s="168"/>
      <c r="E297" s="162" t="s">
        <v>465</v>
      </c>
      <c r="F297" s="170"/>
      <c r="G297" s="164">
        <f t="shared" si="5"/>
        <v>0</v>
      </c>
      <c r="H297" s="171"/>
      <c r="I297" s="153"/>
    </row>
    <row r="298" spans="1:9" s="24" customFormat="1">
      <c r="A298" s="166">
        <v>3061</v>
      </c>
      <c r="B298" s="187" t="s">
        <v>74</v>
      </c>
      <c r="C298" s="173">
        <v>6</v>
      </c>
      <c r="D298" s="174">
        <v>1</v>
      </c>
      <c r="E298" s="162" t="s">
        <v>668</v>
      </c>
      <c r="F298" s="180" t="s">
        <v>8</v>
      </c>
      <c r="G298" s="164">
        <f t="shared" si="5"/>
        <v>0</v>
      </c>
      <c r="H298" s="165"/>
      <c r="I298" s="153"/>
    </row>
    <row r="299" spans="1:9" s="24" customFormat="1" ht="28.5">
      <c r="A299" s="166">
        <v>3070</v>
      </c>
      <c r="B299" s="185" t="s">
        <v>74</v>
      </c>
      <c r="C299" s="167">
        <v>7</v>
      </c>
      <c r="D299" s="168">
        <v>0</v>
      </c>
      <c r="E299" s="169" t="s">
        <v>669</v>
      </c>
      <c r="F299" s="170" t="s">
        <v>9</v>
      </c>
      <c r="G299" s="152">
        <f t="shared" si="5"/>
        <v>4200</v>
      </c>
      <c r="H299" s="171">
        <f>H301</f>
        <v>4200</v>
      </c>
      <c r="I299" s="153">
        <f>I301</f>
        <v>0</v>
      </c>
    </row>
    <row r="300" spans="1:9" s="25" customFormat="1" ht="10.5" customHeight="1">
      <c r="A300" s="166"/>
      <c r="B300" s="155"/>
      <c r="C300" s="167"/>
      <c r="D300" s="168"/>
      <c r="E300" s="162" t="s">
        <v>465</v>
      </c>
      <c r="F300" s="170"/>
      <c r="G300" s="164">
        <f t="shared" si="5"/>
        <v>0</v>
      </c>
      <c r="H300" s="171"/>
      <c r="I300" s="153"/>
    </row>
    <row r="301" spans="1:9" s="24" customFormat="1" ht="24">
      <c r="A301" s="166">
        <v>3071</v>
      </c>
      <c r="B301" s="187" t="s">
        <v>74</v>
      </c>
      <c r="C301" s="173">
        <v>7</v>
      </c>
      <c r="D301" s="174">
        <v>1</v>
      </c>
      <c r="E301" s="162" t="s">
        <v>669</v>
      </c>
      <c r="F301" s="180" t="s">
        <v>10</v>
      </c>
      <c r="G301" s="164">
        <f t="shared" si="5"/>
        <v>4200</v>
      </c>
      <c r="H301" s="165">
        <v>4200</v>
      </c>
      <c r="I301" s="153"/>
    </row>
    <row r="302" spans="1:9" s="24" customFormat="1" ht="36">
      <c r="A302" s="166">
        <v>3080</v>
      </c>
      <c r="B302" s="185" t="s">
        <v>74</v>
      </c>
      <c r="C302" s="167">
        <v>8</v>
      </c>
      <c r="D302" s="168">
        <v>0</v>
      </c>
      <c r="E302" s="169" t="s">
        <v>722</v>
      </c>
      <c r="F302" s="170" t="s">
        <v>11</v>
      </c>
      <c r="G302" s="164">
        <f t="shared" si="5"/>
        <v>0</v>
      </c>
      <c r="H302" s="165"/>
      <c r="I302" s="153"/>
    </row>
    <row r="303" spans="1:9" s="25" customFormat="1" ht="10.5" customHeight="1">
      <c r="A303" s="166"/>
      <c r="B303" s="155"/>
      <c r="C303" s="167"/>
      <c r="D303" s="168"/>
      <c r="E303" s="162" t="s">
        <v>465</v>
      </c>
      <c r="F303" s="170"/>
      <c r="G303" s="164">
        <f t="shared" si="5"/>
        <v>0</v>
      </c>
      <c r="H303" s="171"/>
      <c r="I303" s="153"/>
    </row>
    <row r="304" spans="1:9" s="24" customFormat="1" ht="24">
      <c r="A304" s="166">
        <v>3081</v>
      </c>
      <c r="B304" s="187" t="s">
        <v>74</v>
      </c>
      <c r="C304" s="173">
        <v>8</v>
      </c>
      <c r="D304" s="174">
        <v>1</v>
      </c>
      <c r="E304" s="162" t="s">
        <v>722</v>
      </c>
      <c r="F304" s="180" t="s">
        <v>12</v>
      </c>
      <c r="G304" s="164">
        <f t="shared" si="5"/>
        <v>0</v>
      </c>
      <c r="H304" s="165"/>
      <c r="I304" s="153"/>
    </row>
    <row r="305" spans="1:9" s="25" customFormat="1" ht="10.5" customHeight="1">
      <c r="A305" s="166"/>
      <c r="B305" s="155"/>
      <c r="C305" s="167"/>
      <c r="D305" s="168"/>
      <c r="E305" s="162" t="s">
        <v>465</v>
      </c>
      <c r="F305" s="170"/>
      <c r="G305" s="164">
        <f t="shared" si="5"/>
        <v>0</v>
      </c>
      <c r="H305" s="171"/>
      <c r="I305" s="153"/>
    </row>
    <row r="306" spans="1:9" s="24" customFormat="1" ht="28.5">
      <c r="A306" s="166">
        <v>3090</v>
      </c>
      <c r="B306" s="185" t="s">
        <v>74</v>
      </c>
      <c r="C306" s="167">
        <v>9</v>
      </c>
      <c r="D306" s="168">
        <v>0</v>
      </c>
      <c r="E306" s="169" t="s">
        <v>670</v>
      </c>
      <c r="F306" s="170" t="s">
        <v>13</v>
      </c>
      <c r="G306" s="164">
        <f t="shared" si="5"/>
        <v>0</v>
      </c>
      <c r="H306" s="165"/>
      <c r="I306" s="153"/>
    </row>
    <row r="307" spans="1:9" s="25" customFormat="1" ht="10.5" customHeight="1">
      <c r="A307" s="166"/>
      <c r="B307" s="155"/>
      <c r="C307" s="167"/>
      <c r="D307" s="168"/>
      <c r="E307" s="162" t="s">
        <v>465</v>
      </c>
      <c r="F307" s="170"/>
      <c r="G307" s="164">
        <f t="shared" si="5"/>
        <v>0</v>
      </c>
      <c r="H307" s="171"/>
      <c r="I307" s="153"/>
    </row>
    <row r="308" spans="1:9" s="24" customFormat="1" ht="17.25" customHeight="1">
      <c r="A308" s="193">
        <v>3091</v>
      </c>
      <c r="B308" s="187" t="s">
        <v>74</v>
      </c>
      <c r="C308" s="194">
        <v>9</v>
      </c>
      <c r="D308" s="195">
        <v>1</v>
      </c>
      <c r="E308" s="196" t="s">
        <v>670</v>
      </c>
      <c r="F308" s="197" t="s">
        <v>14</v>
      </c>
      <c r="G308" s="164">
        <f t="shared" si="5"/>
        <v>0</v>
      </c>
      <c r="H308" s="165"/>
      <c r="I308" s="153"/>
    </row>
    <row r="309" spans="1:9" s="24" customFormat="1" ht="30" customHeight="1">
      <c r="A309" s="193">
        <v>3092</v>
      </c>
      <c r="B309" s="187" t="s">
        <v>74</v>
      </c>
      <c r="C309" s="194">
        <v>9</v>
      </c>
      <c r="D309" s="195">
        <v>2</v>
      </c>
      <c r="E309" s="196" t="s">
        <v>731</v>
      </c>
      <c r="F309" s="197"/>
      <c r="G309" s="164">
        <f t="shared" si="5"/>
        <v>0</v>
      </c>
      <c r="H309" s="165"/>
      <c r="I309" s="153"/>
    </row>
    <row r="310" spans="1:9" s="23" customFormat="1" ht="32.25" customHeight="1">
      <c r="A310" s="198">
        <v>3100</v>
      </c>
      <c r="B310" s="167" t="s">
        <v>75</v>
      </c>
      <c r="C310" s="167">
        <v>0</v>
      </c>
      <c r="D310" s="168">
        <v>0</v>
      </c>
      <c r="E310" s="199" t="s">
        <v>733</v>
      </c>
      <c r="F310" s="200"/>
      <c r="G310" s="152">
        <f t="shared" si="5"/>
        <v>40000</v>
      </c>
      <c r="H310" s="160">
        <f>H314</f>
        <v>40000</v>
      </c>
      <c r="I310" s="153">
        <f>I314</f>
        <v>0</v>
      </c>
    </row>
    <row r="311" spans="1:9" s="24" customFormat="1" ht="11.25" customHeight="1">
      <c r="A311" s="193"/>
      <c r="B311" s="155"/>
      <c r="C311" s="156"/>
      <c r="D311" s="157"/>
      <c r="E311" s="162" t="s">
        <v>469</v>
      </c>
      <c r="F311" s="163"/>
      <c r="G311" s="164">
        <f t="shared" si="5"/>
        <v>0</v>
      </c>
      <c r="H311" s="165"/>
      <c r="I311" s="153"/>
    </row>
    <row r="312" spans="1:9" s="24" customFormat="1" ht="24">
      <c r="A312" s="193">
        <v>3110</v>
      </c>
      <c r="B312" s="201" t="s">
        <v>75</v>
      </c>
      <c r="C312" s="201">
        <v>1</v>
      </c>
      <c r="D312" s="202">
        <v>0</v>
      </c>
      <c r="E312" s="191" t="s">
        <v>739</v>
      </c>
      <c r="F312" s="180"/>
      <c r="G312" s="152">
        <f>H312</f>
        <v>40000</v>
      </c>
      <c r="H312" s="160">
        <f>H314</f>
        <v>40000</v>
      </c>
      <c r="I312" s="153">
        <f>I314</f>
        <v>0</v>
      </c>
    </row>
    <row r="313" spans="1:9" s="25" customFormat="1" ht="10.5" customHeight="1">
      <c r="A313" s="193"/>
      <c r="B313" s="155"/>
      <c r="C313" s="167"/>
      <c r="D313" s="168"/>
      <c r="E313" s="162" t="s">
        <v>465</v>
      </c>
      <c r="F313" s="170"/>
      <c r="G313" s="164">
        <f t="shared" si="5"/>
        <v>0</v>
      </c>
      <c r="H313" s="165"/>
      <c r="I313" s="153"/>
    </row>
    <row r="314" spans="1:9" s="24" customFormat="1" ht="16.5" thickBot="1">
      <c r="A314" s="203">
        <v>3112</v>
      </c>
      <c r="B314" s="204" t="s">
        <v>75</v>
      </c>
      <c r="C314" s="204">
        <v>1</v>
      </c>
      <c r="D314" s="205">
        <v>2</v>
      </c>
      <c r="E314" s="206" t="s">
        <v>740</v>
      </c>
      <c r="F314" s="207"/>
      <c r="G314" s="164">
        <f t="shared" si="5"/>
        <v>40000</v>
      </c>
      <c r="H314" s="179">
        <f>20000+20000</f>
        <v>40000</v>
      </c>
      <c r="I314" s="153"/>
    </row>
    <row r="315" spans="1:9">
      <c r="B315" s="208"/>
      <c r="C315" s="209"/>
      <c r="D315" s="210"/>
    </row>
    <row r="316" spans="1:9">
      <c r="B316" s="212"/>
      <c r="C316" s="209"/>
      <c r="D316" s="210"/>
    </row>
    <row r="317" spans="1:9">
      <c r="B317" s="212"/>
      <c r="C317" s="209"/>
      <c r="D317" s="210"/>
      <c r="E317" s="130"/>
    </row>
    <row r="318" spans="1:9">
      <c r="B318" s="212"/>
      <c r="C318" s="213"/>
      <c r="D318" s="214"/>
    </row>
  </sheetData>
  <mergeCells count="13">
    <mergeCell ref="G1:I1"/>
    <mergeCell ref="G2:I2"/>
    <mergeCell ref="G3:I3"/>
    <mergeCell ref="A5:I5"/>
    <mergeCell ref="H7:I7"/>
    <mergeCell ref="A8:A9"/>
    <mergeCell ref="E8:E9"/>
    <mergeCell ref="F8:F9"/>
    <mergeCell ref="G8:G9"/>
    <mergeCell ref="B8:B9"/>
    <mergeCell ref="C8:C9"/>
    <mergeCell ref="D8:D9"/>
    <mergeCell ref="H8:I8"/>
  </mergeCells>
  <phoneticPr fontId="4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C1" sqref="C1:E3"/>
    </sheetView>
  </sheetViews>
  <sheetFormatPr defaultRowHeight="12.75"/>
  <cols>
    <col min="1" max="1" width="5.85546875" style="43" customWidth="1"/>
    <col min="2" max="2" width="45.7109375" style="43" customWidth="1"/>
    <col min="3" max="3" width="6.28515625" style="399" customWidth="1"/>
    <col min="4" max="4" width="11.42578125" style="398" customWidth="1"/>
    <col min="5" max="5" width="14.85546875" style="43" customWidth="1"/>
    <col min="6" max="6" width="12" style="43" customWidth="1"/>
  </cols>
  <sheetData>
    <row r="1" spans="1:8" s="450" customFormat="1" ht="15.75" customHeight="1">
      <c r="A1" s="43"/>
      <c r="B1" s="43"/>
      <c r="C1" s="576" t="s">
        <v>946</v>
      </c>
      <c r="D1" s="576"/>
      <c r="E1" s="576"/>
      <c r="F1" s="43"/>
    </row>
    <row r="2" spans="1:8" s="450" customFormat="1" ht="15.75" customHeight="1">
      <c r="A2" s="43"/>
      <c r="B2" s="43"/>
      <c r="C2" s="577" t="s">
        <v>943</v>
      </c>
      <c r="D2" s="577"/>
      <c r="E2" s="577"/>
      <c r="F2" s="43"/>
    </row>
    <row r="3" spans="1:8" s="450" customFormat="1" ht="15.75" customHeight="1">
      <c r="A3" s="43"/>
      <c r="B3" s="43"/>
      <c r="C3" s="581" t="s">
        <v>944</v>
      </c>
      <c r="D3" s="581"/>
      <c r="E3" s="581"/>
      <c r="F3" s="43"/>
    </row>
    <row r="4" spans="1:8" s="450" customFormat="1">
      <c r="A4" s="43"/>
      <c r="B4" s="43"/>
      <c r="C4" s="399"/>
      <c r="D4" s="398"/>
      <c r="E4" s="43"/>
      <c r="F4" s="43"/>
    </row>
    <row r="5" spans="1:8" s="27" customFormat="1" ht="37.5" customHeight="1">
      <c r="A5" s="481" t="s">
        <v>833</v>
      </c>
      <c r="B5" s="481"/>
      <c r="C5" s="481"/>
      <c r="D5" s="481"/>
      <c r="E5" s="481"/>
      <c r="F5" s="481"/>
    </row>
    <row r="6" spans="1:8" s="27" customFormat="1" ht="15.75">
      <c r="A6" s="218" t="s">
        <v>434</v>
      </c>
      <c r="B6" s="218"/>
      <c r="C6" s="218"/>
      <c r="D6" s="219"/>
      <c r="E6" s="220"/>
      <c r="F6" s="220"/>
    </row>
    <row r="7" spans="1:8" s="27" customFormat="1" ht="13.5" thickBot="1">
      <c r="A7" s="220"/>
      <c r="B7" s="220"/>
      <c r="C7" s="221"/>
      <c r="D7" s="222"/>
      <c r="E7" s="484" t="s">
        <v>555</v>
      </c>
      <c r="F7" s="484"/>
    </row>
    <row r="8" spans="1:8" s="27" customFormat="1" ht="30" customHeight="1" thickBot="1">
      <c r="A8" s="482" t="s">
        <v>744</v>
      </c>
      <c r="B8" s="223" t="s">
        <v>784</v>
      </c>
      <c r="C8" s="489" t="s">
        <v>34</v>
      </c>
      <c r="D8" s="487" t="s">
        <v>742</v>
      </c>
      <c r="E8" s="485" t="s">
        <v>469</v>
      </c>
      <c r="F8" s="486"/>
    </row>
    <row r="9" spans="1:8" s="27" customFormat="1" ht="26.25" thickBot="1">
      <c r="A9" s="483"/>
      <c r="B9" s="224" t="s">
        <v>785</v>
      </c>
      <c r="C9" s="490"/>
      <c r="D9" s="488"/>
      <c r="E9" s="225" t="s">
        <v>459</v>
      </c>
      <c r="F9" s="225" t="s">
        <v>532</v>
      </c>
    </row>
    <row r="10" spans="1:8" s="27" customFormat="1" ht="13.5" thickBot="1">
      <c r="A10" s="226">
        <v>1</v>
      </c>
      <c r="B10" s="226">
        <v>2</v>
      </c>
      <c r="C10" s="226" t="s">
        <v>35</v>
      </c>
      <c r="D10" s="226">
        <v>4</v>
      </c>
      <c r="E10" s="226">
        <v>5</v>
      </c>
      <c r="F10" s="226">
        <v>6</v>
      </c>
    </row>
    <row r="11" spans="1:8" s="27" customFormat="1" ht="31.5" customHeight="1" thickBot="1">
      <c r="A11" s="227">
        <v>4000</v>
      </c>
      <c r="B11" s="228" t="s">
        <v>745</v>
      </c>
      <c r="C11" s="226"/>
      <c r="D11" s="229">
        <f>E11+F11</f>
        <v>366217.60100000002</v>
      </c>
      <c r="E11" s="229">
        <f>E13</f>
        <v>330188.853</v>
      </c>
      <c r="F11" s="229">
        <f>F174</f>
        <v>36028.748000000007</v>
      </c>
      <c r="H11" s="28"/>
    </row>
    <row r="12" spans="1:8" s="27" customFormat="1" ht="15" thickBot="1">
      <c r="A12" s="227"/>
      <c r="B12" s="230" t="s">
        <v>786</v>
      </c>
      <c r="C12" s="226"/>
      <c r="D12" s="231">
        <f t="shared" ref="D12:D75" si="0">E12</f>
        <v>0</v>
      </c>
      <c r="E12" s="231"/>
      <c r="F12" s="229" t="s">
        <v>170</v>
      </c>
    </row>
    <row r="13" spans="1:8" s="27" customFormat="1" ht="42" customHeight="1" thickBot="1">
      <c r="A13" s="227">
        <v>4050</v>
      </c>
      <c r="B13" s="232" t="s">
        <v>768</v>
      </c>
      <c r="C13" s="233" t="s">
        <v>170</v>
      </c>
      <c r="D13" s="234">
        <f t="shared" si="0"/>
        <v>330188.853</v>
      </c>
      <c r="E13" s="234">
        <f>E15+E33+E34+E35+E36+E37+E41+E47+E49+E52+E53+E56+E60+E63+E66+E67+E69+E70+E90+E110+E141+E150+E155+E172+E122+E59</f>
        <v>330188.853</v>
      </c>
      <c r="F13" s="229" t="s">
        <v>170</v>
      </c>
      <c r="G13" s="29"/>
    </row>
    <row r="14" spans="1:8" s="27" customFormat="1" ht="15" thickBot="1">
      <c r="A14" s="227"/>
      <c r="B14" s="230" t="s">
        <v>786</v>
      </c>
      <c r="C14" s="235"/>
      <c r="D14" s="236">
        <f t="shared" si="0"/>
        <v>0</v>
      </c>
      <c r="E14" s="236"/>
      <c r="F14" s="229" t="s">
        <v>170</v>
      </c>
    </row>
    <row r="15" spans="1:8" s="27" customFormat="1" ht="30.75" customHeight="1" thickBot="1">
      <c r="A15" s="237">
        <v>4100</v>
      </c>
      <c r="B15" s="238" t="s">
        <v>834</v>
      </c>
      <c r="C15" s="239" t="s">
        <v>170</v>
      </c>
      <c r="D15" s="240">
        <f t="shared" si="0"/>
        <v>97419.486999999994</v>
      </c>
      <c r="E15" s="449">
        <f>E17</f>
        <v>97419.486999999994</v>
      </c>
      <c r="F15" s="229" t="s">
        <v>170</v>
      </c>
    </row>
    <row r="16" spans="1:8" s="27" customFormat="1" ht="15" thickBot="1">
      <c r="A16" s="227"/>
      <c r="B16" s="230" t="s">
        <v>786</v>
      </c>
      <c r="C16" s="235"/>
      <c r="D16" s="236">
        <f t="shared" si="0"/>
        <v>0</v>
      </c>
      <c r="E16" s="236"/>
      <c r="F16" s="229" t="s">
        <v>170</v>
      </c>
    </row>
    <row r="17" spans="1:6" s="27" customFormat="1" ht="24.75" thickBot="1">
      <c r="A17" s="241">
        <v>4110</v>
      </c>
      <c r="B17" s="242" t="s">
        <v>746</v>
      </c>
      <c r="C17" s="243" t="s">
        <v>170</v>
      </c>
      <c r="D17" s="240">
        <f t="shared" si="0"/>
        <v>97419.486999999994</v>
      </c>
      <c r="E17" s="513">
        <f>E19</f>
        <v>97419.486999999994</v>
      </c>
      <c r="F17" s="229" t="s">
        <v>170</v>
      </c>
    </row>
    <row r="18" spans="1:6" s="27" customFormat="1" ht="15" thickBot="1">
      <c r="A18" s="241"/>
      <c r="B18" s="230" t="s">
        <v>465</v>
      </c>
      <c r="C18" s="243"/>
      <c r="D18" s="244">
        <f t="shared" si="0"/>
        <v>0</v>
      </c>
      <c r="E18" s="244"/>
      <c r="F18" s="229" t="s">
        <v>170</v>
      </c>
    </row>
    <row r="19" spans="1:6" s="27" customFormat="1" ht="24.75" thickBot="1">
      <c r="A19" s="245">
        <v>4111</v>
      </c>
      <c r="B19" s="246" t="s">
        <v>756</v>
      </c>
      <c r="C19" s="247" t="s">
        <v>77</v>
      </c>
      <c r="D19" s="248">
        <f t="shared" si="0"/>
        <v>97419.486999999994</v>
      </c>
      <c r="E19" s="448">
        <f>90000+7419.487</f>
        <v>97419.486999999994</v>
      </c>
      <c r="F19" s="229" t="s">
        <v>170</v>
      </c>
    </row>
    <row r="20" spans="1:6" s="27" customFormat="1" ht="24">
      <c r="A20" s="245">
        <v>4112</v>
      </c>
      <c r="B20" s="246" t="s">
        <v>787</v>
      </c>
      <c r="C20" s="249" t="s">
        <v>78</v>
      </c>
      <c r="D20" s="250">
        <f t="shared" si="0"/>
        <v>0</v>
      </c>
      <c r="E20" s="250"/>
      <c r="F20" s="229" t="s">
        <v>170</v>
      </c>
    </row>
    <row r="21" spans="1:6" s="27" customFormat="1" ht="14.25">
      <c r="A21" s="245">
        <v>4114</v>
      </c>
      <c r="B21" s="246" t="s">
        <v>788</v>
      </c>
      <c r="C21" s="249" t="s">
        <v>76</v>
      </c>
      <c r="D21" s="250">
        <f t="shared" si="0"/>
        <v>0</v>
      </c>
      <c r="E21" s="250"/>
      <c r="F21" s="229" t="s">
        <v>170</v>
      </c>
    </row>
    <row r="22" spans="1:6" s="27" customFormat="1" ht="24.75" thickBot="1">
      <c r="A22" s="245">
        <v>4120</v>
      </c>
      <c r="B22" s="251" t="s">
        <v>747</v>
      </c>
      <c r="C22" s="252" t="s">
        <v>170</v>
      </c>
      <c r="D22" s="250">
        <f t="shared" si="0"/>
        <v>0</v>
      </c>
      <c r="E22" s="250"/>
      <c r="F22" s="229" t="s">
        <v>170</v>
      </c>
    </row>
    <row r="23" spans="1:6" s="27" customFormat="1" ht="15" thickBot="1">
      <c r="A23" s="241"/>
      <c r="B23" s="230" t="s">
        <v>465</v>
      </c>
      <c r="C23" s="243"/>
      <c r="D23" s="244">
        <f t="shared" si="0"/>
        <v>0</v>
      </c>
      <c r="E23" s="244"/>
      <c r="F23" s="229" t="s">
        <v>170</v>
      </c>
    </row>
    <row r="24" spans="1:6" s="27" customFormat="1" ht="13.5" customHeight="1">
      <c r="A24" s="245">
        <v>4121</v>
      </c>
      <c r="B24" s="246" t="s">
        <v>757</v>
      </c>
      <c r="C24" s="249" t="s">
        <v>79</v>
      </c>
      <c r="D24" s="250">
        <f t="shared" si="0"/>
        <v>0</v>
      </c>
      <c r="E24" s="250"/>
      <c r="F24" s="229" t="s">
        <v>170</v>
      </c>
    </row>
    <row r="25" spans="1:6" s="27" customFormat="1" ht="25.5" customHeight="1" thickBot="1">
      <c r="A25" s="245">
        <v>4130</v>
      </c>
      <c r="B25" s="251" t="s">
        <v>830</v>
      </c>
      <c r="C25" s="252" t="s">
        <v>170</v>
      </c>
      <c r="D25" s="250">
        <f t="shared" si="0"/>
        <v>0</v>
      </c>
      <c r="E25" s="250"/>
      <c r="F25" s="229" t="s">
        <v>170</v>
      </c>
    </row>
    <row r="26" spans="1:6" s="27" customFormat="1" ht="15" thickBot="1">
      <c r="A26" s="241"/>
      <c r="B26" s="230" t="s">
        <v>465</v>
      </c>
      <c r="C26" s="243"/>
      <c r="D26" s="244">
        <f t="shared" si="0"/>
        <v>0</v>
      </c>
      <c r="E26" s="244"/>
      <c r="F26" s="229" t="s">
        <v>170</v>
      </c>
    </row>
    <row r="27" spans="1:6" s="27" customFormat="1" ht="13.5" customHeight="1" thickBot="1">
      <c r="A27" s="253">
        <v>4131</v>
      </c>
      <c r="B27" s="254" t="s">
        <v>789</v>
      </c>
      <c r="C27" s="255" t="s">
        <v>80</v>
      </c>
      <c r="D27" s="256">
        <f t="shared" si="0"/>
        <v>0</v>
      </c>
      <c r="E27" s="256"/>
      <c r="F27" s="229" t="s">
        <v>170</v>
      </c>
    </row>
    <row r="28" spans="1:6" s="27" customFormat="1" ht="36" customHeight="1" thickBot="1">
      <c r="A28" s="237">
        <v>4200</v>
      </c>
      <c r="B28" s="257" t="s">
        <v>835</v>
      </c>
      <c r="C28" s="239" t="s">
        <v>170</v>
      </c>
      <c r="D28" s="258">
        <f t="shared" si="0"/>
        <v>64603.365999999995</v>
      </c>
      <c r="E28" s="258">
        <f>E30+E39+E44+E54+E57+E61</f>
        <v>64603.365999999995</v>
      </c>
      <c r="F28" s="229" t="s">
        <v>170</v>
      </c>
    </row>
    <row r="29" spans="1:6" s="27" customFormat="1" ht="15" thickBot="1">
      <c r="A29" s="227"/>
      <c r="B29" s="230" t="s">
        <v>786</v>
      </c>
      <c r="C29" s="235"/>
      <c r="D29" s="236">
        <f t="shared" si="0"/>
        <v>0</v>
      </c>
      <c r="E29" s="236"/>
      <c r="F29" s="229" t="s">
        <v>170</v>
      </c>
    </row>
    <row r="30" spans="1:6" s="27" customFormat="1" ht="33.75" thickBot="1">
      <c r="A30" s="241">
        <v>4210</v>
      </c>
      <c r="B30" s="259" t="s">
        <v>776</v>
      </c>
      <c r="C30" s="243" t="s">
        <v>170</v>
      </c>
      <c r="D30" s="260">
        <f t="shared" si="0"/>
        <v>12915.2</v>
      </c>
      <c r="E30" s="260">
        <f>E33+E34+E35+E36+E37</f>
        <v>12915.2</v>
      </c>
      <c r="F30" s="229" t="s">
        <v>170</v>
      </c>
    </row>
    <row r="31" spans="1:6" s="27" customFormat="1" ht="15" thickBot="1">
      <c r="A31" s="241"/>
      <c r="B31" s="230" t="s">
        <v>465</v>
      </c>
      <c r="C31" s="243"/>
      <c r="D31" s="244">
        <f t="shared" si="0"/>
        <v>0</v>
      </c>
      <c r="E31" s="244"/>
      <c r="F31" s="229" t="s">
        <v>170</v>
      </c>
    </row>
    <row r="32" spans="1:6" s="27" customFormat="1" ht="24">
      <c r="A32" s="245">
        <v>4211</v>
      </c>
      <c r="B32" s="246" t="s">
        <v>790</v>
      </c>
      <c r="C32" s="249" t="s">
        <v>81</v>
      </c>
      <c r="D32" s="250">
        <f t="shared" si="0"/>
        <v>0</v>
      </c>
      <c r="E32" s="250"/>
      <c r="F32" s="229" t="s">
        <v>170</v>
      </c>
    </row>
    <row r="33" spans="1:6" s="27" customFormat="1" ht="14.25">
      <c r="A33" s="245">
        <v>4212</v>
      </c>
      <c r="B33" s="251" t="s">
        <v>791</v>
      </c>
      <c r="C33" s="249" t="s">
        <v>82</v>
      </c>
      <c r="D33" s="261">
        <f t="shared" si="0"/>
        <v>9900</v>
      </c>
      <c r="E33" s="261">
        <v>9900</v>
      </c>
      <c r="F33" s="229" t="s">
        <v>170</v>
      </c>
    </row>
    <row r="34" spans="1:6" s="27" customFormat="1" ht="14.25">
      <c r="A34" s="245">
        <v>4213</v>
      </c>
      <c r="B34" s="246" t="s">
        <v>792</v>
      </c>
      <c r="C34" s="249" t="s">
        <v>83</v>
      </c>
      <c r="D34" s="261">
        <f t="shared" si="0"/>
        <v>1365.2</v>
      </c>
      <c r="E34" s="261">
        <v>1365.2</v>
      </c>
      <c r="F34" s="229" t="s">
        <v>170</v>
      </c>
    </row>
    <row r="35" spans="1:6" s="27" customFormat="1" ht="14.25">
      <c r="A35" s="245">
        <v>4214</v>
      </c>
      <c r="B35" s="246" t="s">
        <v>793</v>
      </c>
      <c r="C35" s="249" t="s">
        <v>84</v>
      </c>
      <c r="D35" s="261">
        <f t="shared" si="0"/>
        <v>1200</v>
      </c>
      <c r="E35" s="261">
        <v>1200</v>
      </c>
      <c r="F35" s="229" t="s">
        <v>170</v>
      </c>
    </row>
    <row r="36" spans="1:6" s="27" customFormat="1" ht="14.25">
      <c r="A36" s="245">
        <v>4215</v>
      </c>
      <c r="B36" s="246" t="s">
        <v>758</v>
      </c>
      <c r="C36" s="249" t="s">
        <v>85</v>
      </c>
      <c r="D36" s="261">
        <f t="shared" si="0"/>
        <v>450</v>
      </c>
      <c r="E36" s="261">
        <v>450</v>
      </c>
      <c r="F36" s="229" t="s">
        <v>170</v>
      </c>
    </row>
    <row r="37" spans="1:6" s="27" customFormat="1" ht="17.25" customHeight="1">
      <c r="A37" s="245">
        <v>4216</v>
      </c>
      <c r="B37" s="246" t="s">
        <v>862</v>
      </c>
      <c r="C37" s="249" t="s">
        <v>86</v>
      </c>
      <c r="D37" s="262"/>
      <c r="E37" s="262"/>
      <c r="F37" s="229" t="s">
        <v>170</v>
      </c>
    </row>
    <row r="38" spans="1:6" s="27" customFormat="1" ht="15" thickBot="1">
      <c r="A38" s="253">
        <v>4217</v>
      </c>
      <c r="B38" s="263" t="s">
        <v>759</v>
      </c>
      <c r="C38" s="264" t="s">
        <v>87</v>
      </c>
      <c r="D38" s="256">
        <f t="shared" si="0"/>
        <v>0</v>
      </c>
      <c r="E38" s="256"/>
      <c r="F38" s="229" t="s">
        <v>170</v>
      </c>
    </row>
    <row r="39" spans="1:6" s="27" customFormat="1" ht="35.25" thickBot="1">
      <c r="A39" s="241">
        <v>4220</v>
      </c>
      <c r="B39" s="259" t="s">
        <v>777</v>
      </c>
      <c r="C39" s="243" t="s">
        <v>170</v>
      </c>
      <c r="D39" s="260">
        <f t="shared" si="0"/>
        <v>500</v>
      </c>
      <c r="E39" s="260">
        <f>E41</f>
        <v>500</v>
      </c>
      <c r="F39" s="229" t="s">
        <v>170</v>
      </c>
    </row>
    <row r="40" spans="1:6" s="27" customFormat="1" ht="15" thickBot="1">
      <c r="A40" s="241"/>
      <c r="B40" s="230" t="s">
        <v>465</v>
      </c>
      <c r="C40" s="243"/>
      <c r="D40" s="244">
        <f t="shared" si="0"/>
        <v>0</v>
      </c>
      <c r="E40" s="244"/>
      <c r="F40" s="229" t="s">
        <v>170</v>
      </c>
    </row>
    <row r="41" spans="1:6" s="27" customFormat="1" ht="14.25">
      <c r="A41" s="245">
        <v>4221</v>
      </c>
      <c r="B41" s="246" t="s">
        <v>863</v>
      </c>
      <c r="C41" s="265">
        <v>4221</v>
      </c>
      <c r="D41" s="266">
        <f t="shared" si="0"/>
        <v>500</v>
      </c>
      <c r="E41" s="266">
        <v>500</v>
      </c>
      <c r="F41" s="229" t="s">
        <v>170</v>
      </c>
    </row>
    <row r="42" spans="1:6" s="27" customFormat="1" ht="24">
      <c r="A42" s="245">
        <v>4222</v>
      </c>
      <c r="B42" s="246" t="s">
        <v>794</v>
      </c>
      <c r="C42" s="249" t="s">
        <v>134</v>
      </c>
      <c r="D42" s="250">
        <f t="shared" si="0"/>
        <v>0</v>
      </c>
      <c r="E42" s="250"/>
      <c r="F42" s="229" t="s">
        <v>170</v>
      </c>
    </row>
    <row r="43" spans="1:6" s="27" customFormat="1" ht="15" thickBot="1">
      <c r="A43" s="253">
        <v>4223</v>
      </c>
      <c r="B43" s="263" t="s">
        <v>760</v>
      </c>
      <c r="C43" s="264" t="s">
        <v>135</v>
      </c>
      <c r="D43" s="256">
        <f t="shared" si="0"/>
        <v>0</v>
      </c>
      <c r="E43" s="256"/>
      <c r="F43" s="229" t="s">
        <v>170</v>
      </c>
    </row>
    <row r="44" spans="1:6" s="27" customFormat="1" ht="45.75" thickBot="1">
      <c r="A44" s="241">
        <v>4230</v>
      </c>
      <c r="B44" s="259" t="s">
        <v>836</v>
      </c>
      <c r="C44" s="243" t="s">
        <v>170</v>
      </c>
      <c r="D44" s="260">
        <f t="shared" si="0"/>
        <v>11465</v>
      </c>
      <c r="E44" s="260">
        <f>E47+E49+E52+E53</f>
        <v>11465</v>
      </c>
      <c r="F44" s="229" t="s">
        <v>170</v>
      </c>
    </row>
    <row r="45" spans="1:6" s="27" customFormat="1" ht="15" thickBot="1">
      <c r="A45" s="241"/>
      <c r="B45" s="230" t="s">
        <v>465</v>
      </c>
      <c r="C45" s="243"/>
      <c r="D45" s="244">
        <f t="shared" si="0"/>
        <v>0</v>
      </c>
      <c r="E45" s="244"/>
      <c r="F45" s="229" t="s">
        <v>170</v>
      </c>
    </row>
    <row r="46" spans="1:6" s="27" customFormat="1" ht="14.25">
      <c r="A46" s="245">
        <v>4231</v>
      </c>
      <c r="B46" s="246" t="s">
        <v>795</v>
      </c>
      <c r="C46" s="249" t="s">
        <v>136</v>
      </c>
      <c r="D46" s="250">
        <f t="shared" si="0"/>
        <v>0</v>
      </c>
      <c r="E46" s="250"/>
      <c r="F46" s="229" t="s">
        <v>170</v>
      </c>
    </row>
    <row r="47" spans="1:6" s="27" customFormat="1" ht="14.25">
      <c r="A47" s="245">
        <v>4232</v>
      </c>
      <c r="B47" s="246" t="s">
        <v>796</v>
      </c>
      <c r="C47" s="249" t="s">
        <v>137</v>
      </c>
      <c r="D47" s="261">
        <f t="shared" si="0"/>
        <v>1039</v>
      </c>
      <c r="E47" s="261">
        <v>1039</v>
      </c>
      <c r="F47" s="229" t="s">
        <v>170</v>
      </c>
    </row>
    <row r="48" spans="1:6" s="27" customFormat="1" ht="24">
      <c r="A48" s="245">
        <v>4233</v>
      </c>
      <c r="B48" s="246" t="s">
        <v>797</v>
      </c>
      <c r="C48" s="249" t="s">
        <v>138</v>
      </c>
      <c r="D48" s="261">
        <f t="shared" si="0"/>
        <v>0</v>
      </c>
      <c r="E48" s="261"/>
      <c r="F48" s="229" t="s">
        <v>170</v>
      </c>
    </row>
    <row r="49" spans="1:6" s="27" customFormat="1" ht="14.25">
      <c r="A49" s="245">
        <v>4234</v>
      </c>
      <c r="B49" s="246" t="s">
        <v>798</v>
      </c>
      <c r="C49" s="249" t="s">
        <v>139</v>
      </c>
      <c r="D49" s="261">
        <f t="shared" si="0"/>
        <v>400</v>
      </c>
      <c r="E49" s="261">
        <v>400</v>
      </c>
      <c r="F49" s="229" t="s">
        <v>170</v>
      </c>
    </row>
    <row r="50" spans="1:6" s="27" customFormat="1" ht="14.25">
      <c r="A50" s="245">
        <v>4235</v>
      </c>
      <c r="B50" s="267" t="s">
        <v>799</v>
      </c>
      <c r="C50" s="268">
        <v>4235</v>
      </c>
      <c r="D50" s="250">
        <f t="shared" si="0"/>
        <v>0</v>
      </c>
      <c r="E50" s="250"/>
      <c r="F50" s="229" t="s">
        <v>170</v>
      </c>
    </row>
    <row r="51" spans="1:6" s="27" customFormat="1" ht="24">
      <c r="A51" s="245">
        <v>4236</v>
      </c>
      <c r="B51" s="246" t="s">
        <v>800</v>
      </c>
      <c r="C51" s="249" t="s">
        <v>140</v>
      </c>
      <c r="D51" s="250">
        <f t="shared" si="0"/>
        <v>0</v>
      </c>
      <c r="E51" s="250"/>
      <c r="F51" s="229" t="s">
        <v>170</v>
      </c>
    </row>
    <row r="52" spans="1:6" s="27" customFormat="1" ht="14.25">
      <c r="A52" s="245">
        <v>4237</v>
      </c>
      <c r="B52" s="246" t="s">
        <v>801</v>
      </c>
      <c r="C52" s="249" t="s">
        <v>141</v>
      </c>
      <c r="D52" s="250">
        <f t="shared" si="0"/>
        <v>1500</v>
      </c>
      <c r="E52" s="250">
        <v>1500</v>
      </c>
      <c r="F52" s="229" t="s">
        <v>170</v>
      </c>
    </row>
    <row r="53" spans="1:6" s="27" customFormat="1" ht="15" thickBot="1">
      <c r="A53" s="253">
        <v>4238</v>
      </c>
      <c r="B53" s="263" t="s">
        <v>802</v>
      </c>
      <c r="C53" s="264" t="s">
        <v>142</v>
      </c>
      <c r="D53" s="269">
        <f t="shared" si="0"/>
        <v>8526</v>
      </c>
      <c r="E53" s="269">
        <f>5550+2976</f>
        <v>8526</v>
      </c>
      <c r="F53" s="229" t="s">
        <v>170</v>
      </c>
    </row>
    <row r="54" spans="1:6" s="27" customFormat="1" ht="35.25" thickBot="1">
      <c r="A54" s="241">
        <v>4240</v>
      </c>
      <c r="B54" s="259" t="s">
        <v>837</v>
      </c>
      <c r="C54" s="243" t="s">
        <v>170</v>
      </c>
      <c r="D54" s="260">
        <f t="shared" si="0"/>
        <v>4100</v>
      </c>
      <c r="E54" s="260">
        <f>E56</f>
        <v>4100</v>
      </c>
      <c r="F54" s="229" t="s">
        <v>170</v>
      </c>
    </row>
    <row r="55" spans="1:6" s="27" customFormat="1" ht="15" thickBot="1">
      <c r="A55" s="241"/>
      <c r="B55" s="230" t="s">
        <v>465</v>
      </c>
      <c r="C55" s="243"/>
      <c r="D55" s="244">
        <f t="shared" si="0"/>
        <v>0</v>
      </c>
      <c r="E55" s="244"/>
      <c r="F55" s="229" t="s">
        <v>170</v>
      </c>
    </row>
    <row r="56" spans="1:6" s="27" customFormat="1" ht="15" thickBot="1">
      <c r="A56" s="253">
        <v>4241</v>
      </c>
      <c r="B56" s="246" t="s">
        <v>803</v>
      </c>
      <c r="C56" s="264" t="s">
        <v>143</v>
      </c>
      <c r="D56" s="266">
        <f t="shared" si="0"/>
        <v>4100</v>
      </c>
      <c r="E56" s="266">
        <v>4100</v>
      </c>
      <c r="F56" s="229" t="s">
        <v>170</v>
      </c>
    </row>
    <row r="57" spans="1:6" s="27" customFormat="1" ht="28.5" customHeight="1" thickBot="1">
      <c r="A57" s="241">
        <v>4250</v>
      </c>
      <c r="B57" s="259" t="s">
        <v>804</v>
      </c>
      <c r="C57" s="243" t="s">
        <v>170</v>
      </c>
      <c r="D57" s="260">
        <f t="shared" si="0"/>
        <v>14320</v>
      </c>
      <c r="E57" s="260">
        <f>E59+E60</f>
        <v>14320</v>
      </c>
      <c r="F57" s="229" t="s">
        <v>170</v>
      </c>
    </row>
    <row r="58" spans="1:6" s="27" customFormat="1" ht="15" thickBot="1">
      <c r="A58" s="241"/>
      <c r="B58" s="230" t="s">
        <v>465</v>
      </c>
      <c r="C58" s="243"/>
      <c r="D58" s="244">
        <f t="shared" si="0"/>
        <v>0</v>
      </c>
      <c r="E58" s="244"/>
      <c r="F58" s="229" t="s">
        <v>170</v>
      </c>
    </row>
    <row r="59" spans="1:6" s="27" customFormat="1" ht="24">
      <c r="A59" s="245">
        <v>4251</v>
      </c>
      <c r="B59" s="246" t="s">
        <v>864</v>
      </c>
      <c r="C59" s="249" t="s">
        <v>144</v>
      </c>
      <c r="D59" s="261">
        <f t="shared" si="0"/>
        <v>13420</v>
      </c>
      <c r="E59" s="261">
        <f>1700+11000+720</f>
        <v>13420</v>
      </c>
      <c r="F59" s="229" t="s">
        <v>170</v>
      </c>
    </row>
    <row r="60" spans="1:6" s="27" customFormat="1" ht="24.75" thickBot="1">
      <c r="A60" s="253">
        <v>4252</v>
      </c>
      <c r="B60" s="263" t="s">
        <v>865</v>
      </c>
      <c r="C60" s="264" t="s">
        <v>145</v>
      </c>
      <c r="D60" s="269">
        <f t="shared" si="0"/>
        <v>900</v>
      </c>
      <c r="E60" s="269">
        <v>900</v>
      </c>
      <c r="F60" s="229" t="s">
        <v>170</v>
      </c>
    </row>
    <row r="61" spans="1:6" s="27" customFormat="1" ht="33.75" thickBot="1">
      <c r="A61" s="241">
        <v>4260</v>
      </c>
      <c r="B61" s="259" t="s">
        <v>778</v>
      </c>
      <c r="C61" s="243" t="s">
        <v>170</v>
      </c>
      <c r="D61" s="260">
        <f t="shared" si="0"/>
        <v>21303.165999999997</v>
      </c>
      <c r="E61" s="260">
        <f>E63+E66+E67+E69+E70</f>
        <v>21303.165999999997</v>
      </c>
      <c r="F61" s="229" t="s">
        <v>170</v>
      </c>
    </row>
    <row r="62" spans="1:6" s="27" customFormat="1" ht="15" thickBot="1">
      <c r="A62" s="241"/>
      <c r="B62" s="230" t="s">
        <v>465</v>
      </c>
      <c r="C62" s="243"/>
      <c r="D62" s="244">
        <f t="shared" si="0"/>
        <v>0</v>
      </c>
      <c r="E62" s="244"/>
      <c r="F62" s="229" t="s">
        <v>170</v>
      </c>
    </row>
    <row r="63" spans="1:6" s="27" customFormat="1" ht="14.25">
      <c r="A63" s="245">
        <v>4261</v>
      </c>
      <c r="B63" s="246" t="s">
        <v>805</v>
      </c>
      <c r="C63" s="249" t="s">
        <v>146</v>
      </c>
      <c r="D63" s="261">
        <f>E63</f>
        <v>2500</v>
      </c>
      <c r="E63" s="261">
        <v>2500</v>
      </c>
      <c r="F63" s="229" t="s">
        <v>170</v>
      </c>
    </row>
    <row r="64" spans="1:6" s="27" customFormat="1" ht="14.25">
      <c r="A64" s="245">
        <v>4262</v>
      </c>
      <c r="B64" s="246" t="s">
        <v>866</v>
      </c>
      <c r="C64" s="249" t="s">
        <v>147</v>
      </c>
      <c r="D64" s="261">
        <f t="shared" si="0"/>
        <v>0</v>
      </c>
      <c r="E64" s="261"/>
      <c r="F64" s="229" t="s">
        <v>170</v>
      </c>
    </row>
    <row r="65" spans="1:6" s="27" customFormat="1" ht="24">
      <c r="A65" s="245">
        <v>4263</v>
      </c>
      <c r="B65" s="246" t="s">
        <v>806</v>
      </c>
      <c r="C65" s="249" t="s">
        <v>148</v>
      </c>
      <c r="D65" s="261">
        <f t="shared" si="0"/>
        <v>0</v>
      </c>
      <c r="E65" s="261"/>
      <c r="F65" s="229" t="s">
        <v>170</v>
      </c>
    </row>
    <row r="66" spans="1:6" s="27" customFormat="1" ht="14.25">
      <c r="A66" s="245">
        <v>4264</v>
      </c>
      <c r="B66" s="270" t="s">
        <v>807</v>
      </c>
      <c r="C66" s="249" t="s">
        <v>149</v>
      </c>
      <c r="D66" s="261">
        <f t="shared" si="0"/>
        <v>5120</v>
      </c>
      <c r="E66" s="261">
        <v>5120</v>
      </c>
      <c r="F66" s="229" t="s">
        <v>170</v>
      </c>
    </row>
    <row r="67" spans="1:6" s="27" customFormat="1" ht="24">
      <c r="A67" s="245">
        <v>4265</v>
      </c>
      <c r="B67" s="271" t="s">
        <v>808</v>
      </c>
      <c r="C67" s="249" t="s">
        <v>150</v>
      </c>
      <c r="D67" s="261">
        <f t="shared" si="0"/>
        <v>550</v>
      </c>
      <c r="E67" s="261">
        <v>550</v>
      </c>
      <c r="F67" s="229" t="s">
        <v>170</v>
      </c>
    </row>
    <row r="68" spans="1:6" s="27" customFormat="1" ht="14.25">
      <c r="A68" s="245">
        <v>4266</v>
      </c>
      <c r="B68" s="270" t="s">
        <v>809</v>
      </c>
      <c r="C68" s="249" t="s">
        <v>151</v>
      </c>
      <c r="D68" s="250">
        <f t="shared" si="0"/>
        <v>0</v>
      </c>
      <c r="E68" s="250"/>
      <c r="F68" s="229" t="s">
        <v>170</v>
      </c>
    </row>
    <row r="69" spans="1:6" s="27" customFormat="1" ht="14.25">
      <c r="A69" s="245">
        <v>4267</v>
      </c>
      <c r="B69" s="270" t="s">
        <v>810</v>
      </c>
      <c r="C69" s="249" t="s">
        <v>152</v>
      </c>
      <c r="D69" s="261">
        <f t="shared" si="0"/>
        <v>1100</v>
      </c>
      <c r="E69" s="261">
        <v>1100</v>
      </c>
      <c r="F69" s="229" t="s">
        <v>170</v>
      </c>
    </row>
    <row r="70" spans="1:6" s="27" customFormat="1" ht="15" thickBot="1">
      <c r="A70" s="253">
        <v>4268</v>
      </c>
      <c r="B70" s="272" t="s">
        <v>811</v>
      </c>
      <c r="C70" s="264" t="s">
        <v>153</v>
      </c>
      <c r="D70" s="269">
        <f t="shared" si="0"/>
        <v>12033.165999999999</v>
      </c>
      <c r="E70" s="269">
        <v>12033.165999999999</v>
      </c>
      <c r="F70" s="229" t="s">
        <v>170</v>
      </c>
    </row>
    <row r="71" spans="1:6" s="27" customFormat="1" ht="11.25" customHeight="1" thickBot="1">
      <c r="A71" s="237">
        <v>4300</v>
      </c>
      <c r="B71" s="273" t="s">
        <v>748</v>
      </c>
      <c r="C71" s="239" t="s">
        <v>170</v>
      </c>
      <c r="D71" s="236">
        <f t="shared" si="0"/>
        <v>0</v>
      </c>
      <c r="E71" s="236"/>
      <c r="F71" s="229" t="s">
        <v>170</v>
      </c>
    </row>
    <row r="72" spans="1:6" s="27" customFormat="1" ht="15" thickBot="1">
      <c r="A72" s="227"/>
      <c r="B72" s="230" t="s">
        <v>786</v>
      </c>
      <c r="C72" s="235"/>
      <c r="D72" s="236">
        <f t="shared" si="0"/>
        <v>0</v>
      </c>
      <c r="E72" s="236"/>
      <c r="F72" s="229" t="s">
        <v>170</v>
      </c>
    </row>
    <row r="73" spans="1:6" s="27" customFormat="1" ht="15" thickBot="1">
      <c r="A73" s="241">
        <v>4310</v>
      </c>
      <c r="B73" s="274" t="s">
        <v>838</v>
      </c>
      <c r="C73" s="243" t="s">
        <v>170</v>
      </c>
      <c r="D73" s="244">
        <f t="shared" si="0"/>
        <v>0</v>
      </c>
      <c r="E73" s="244"/>
      <c r="F73" s="229" t="s">
        <v>170</v>
      </c>
    </row>
    <row r="74" spans="1:6" s="27" customFormat="1" ht="15" thickBot="1">
      <c r="A74" s="241"/>
      <c r="B74" s="230" t="s">
        <v>465</v>
      </c>
      <c r="C74" s="243"/>
      <c r="D74" s="244">
        <f t="shared" si="0"/>
        <v>0</v>
      </c>
      <c r="E74" s="244"/>
      <c r="F74" s="229" t="s">
        <v>170</v>
      </c>
    </row>
    <row r="75" spans="1:6" s="27" customFormat="1" ht="14.25">
      <c r="A75" s="245">
        <v>4311</v>
      </c>
      <c r="B75" s="270" t="s">
        <v>867</v>
      </c>
      <c r="C75" s="249" t="s">
        <v>154</v>
      </c>
      <c r="D75" s="250">
        <f t="shared" si="0"/>
        <v>0</v>
      </c>
      <c r="E75" s="250"/>
      <c r="F75" s="229" t="s">
        <v>170</v>
      </c>
    </row>
    <row r="76" spans="1:6" s="27" customFormat="1" ht="14.25">
      <c r="A76" s="245">
        <v>4312</v>
      </c>
      <c r="B76" s="270" t="s">
        <v>868</v>
      </c>
      <c r="C76" s="249" t="s">
        <v>155</v>
      </c>
      <c r="D76" s="250">
        <f t="shared" ref="D76:D139" si="1">E76</f>
        <v>0</v>
      </c>
      <c r="E76" s="250"/>
      <c r="F76" s="229" t="s">
        <v>170</v>
      </c>
    </row>
    <row r="77" spans="1:6" s="27" customFormat="1" ht="23.25" thickBot="1">
      <c r="A77" s="245">
        <v>4320</v>
      </c>
      <c r="B77" s="275" t="s">
        <v>839</v>
      </c>
      <c r="C77" s="252" t="s">
        <v>170</v>
      </c>
      <c r="D77" s="250">
        <f t="shared" si="1"/>
        <v>0</v>
      </c>
      <c r="E77" s="250"/>
      <c r="F77" s="229" t="s">
        <v>170</v>
      </c>
    </row>
    <row r="78" spans="1:6" s="27" customFormat="1" ht="15" thickBot="1">
      <c r="A78" s="241"/>
      <c r="B78" s="230" t="s">
        <v>465</v>
      </c>
      <c r="C78" s="243"/>
      <c r="D78" s="244">
        <f t="shared" si="1"/>
        <v>0</v>
      </c>
      <c r="E78" s="244"/>
      <c r="F78" s="229" t="s">
        <v>170</v>
      </c>
    </row>
    <row r="79" spans="1:6" s="27" customFormat="1" ht="15.75" customHeight="1">
      <c r="A79" s="245">
        <v>4321</v>
      </c>
      <c r="B79" s="270" t="s">
        <v>869</v>
      </c>
      <c r="C79" s="249" t="s">
        <v>156</v>
      </c>
      <c r="D79" s="250">
        <f t="shared" si="1"/>
        <v>0</v>
      </c>
      <c r="E79" s="250"/>
      <c r="F79" s="229" t="s">
        <v>170</v>
      </c>
    </row>
    <row r="80" spans="1:6" s="27" customFormat="1" ht="15" thickBot="1">
      <c r="A80" s="253">
        <v>4322</v>
      </c>
      <c r="B80" s="272" t="s">
        <v>870</v>
      </c>
      <c r="C80" s="264" t="s">
        <v>157</v>
      </c>
      <c r="D80" s="256">
        <f t="shared" si="1"/>
        <v>0</v>
      </c>
      <c r="E80" s="256"/>
      <c r="F80" s="229" t="s">
        <v>170</v>
      </c>
    </row>
    <row r="81" spans="1:6" s="27" customFormat="1" ht="24.75" thickBot="1">
      <c r="A81" s="241">
        <v>4330</v>
      </c>
      <c r="B81" s="274" t="s">
        <v>831</v>
      </c>
      <c r="C81" s="243" t="s">
        <v>170</v>
      </c>
      <c r="D81" s="244">
        <f t="shared" si="1"/>
        <v>0</v>
      </c>
      <c r="E81" s="244"/>
      <c r="F81" s="229" t="s">
        <v>170</v>
      </c>
    </row>
    <row r="82" spans="1:6" s="27" customFormat="1" ht="15" thickBot="1">
      <c r="A82" s="241"/>
      <c r="B82" s="230" t="s">
        <v>465</v>
      </c>
      <c r="C82" s="243"/>
      <c r="D82" s="244">
        <f t="shared" si="1"/>
        <v>0</v>
      </c>
      <c r="E82" s="244"/>
      <c r="F82" s="229" t="s">
        <v>170</v>
      </c>
    </row>
    <row r="83" spans="1:6" s="27" customFormat="1" ht="24">
      <c r="A83" s="245">
        <v>4331</v>
      </c>
      <c r="B83" s="270" t="s">
        <v>832</v>
      </c>
      <c r="C83" s="249" t="s">
        <v>158</v>
      </c>
      <c r="D83" s="250">
        <f t="shared" si="1"/>
        <v>0</v>
      </c>
      <c r="E83" s="250"/>
      <c r="F83" s="229" t="s">
        <v>170</v>
      </c>
    </row>
    <row r="84" spans="1:6" s="27" customFormat="1" ht="14.25">
      <c r="A84" s="245">
        <v>4332</v>
      </c>
      <c r="B84" s="270" t="s">
        <v>812</v>
      </c>
      <c r="C84" s="249" t="s">
        <v>159</v>
      </c>
      <c r="D84" s="250">
        <f t="shared" si="1"/>
        <v>0</v>
      </c>
      <c r="E84" s="250"/>
      <c r="F84" s="229" t="s">
        <v>170</v>
      </c>
    </row>
    <row r="85" spans="1:6" s="27" customFormat="1" ht="15" thickBot="1">
      <c r="A85" s="253">
        <v>4333</v>
      </c>
      <c r="B85" s="272" t="s">
        <v>871</v>
      </c>
      <c r="C85" s="264" t="s">
        <v>160</v>
      </c>
      <c r="D85" s="256">
        <f t="shared" si="1"/>
        <v>0</v>
      </c>
      <c r="E85" s="256"/>
      <c r="F85" s="229" t="s">
        <v>170</v>
      </c>
    </row>
    <row r="86" spans="1:6" s="27" customFormat="1" ht="15" thickBot="1">
      <c r="A86" s="237">
        <v>4400</v>
      </c>
      <c r="B86" s="276" t="s">
        <v>779</v>
      </c>
      <c r="C86" s="239" t="s">
        <v>170</v>
      </c>
      <c r="D86" s="277">
        <f t="shared" si="1"/>
        <v>113300</v>
      </c>
      <c r="E86" s="277">
        <f>E88</f>
        <v>113300</v>
      </c>
      <c r="F86" s="229" t="s">
        <v>170</v>
      </c>
    </row>
    <row r="87" spans="1:6" s="27" customFormat="1" ht="15" thickBot="1">
      <c r="A87" s="227"/>
      <c r="B87" s="230" t="s">
        <v>786</v>
      </c>
      <c r="C87" s="235"/>
      <c r="D87" s="236">
        <f t="shared" si="1"/>
        <v>0</v>
      </c>
      <c r="E87" s="236"/>
      <c r="F87" s="229" t="s">
        <v>170</v>
      </c>
    </row>
    <row r="88" spans="1:6" s="27" customFormat="1" ht="47.25" thickBot="1">
      <c r="A88" s="241">
        <v>4410</v>
      </c>
      <c r="B88" s="274" t="s">
        <v>840</v>
      </c>
      <c r="C88" s="243" t="s">
        <v>170</v>
      </c>
      <c r="D88" s="277">
        <f t="shared" si="1"/>
        <v>113300</v>
      </c>
      <c r="E88" s="277">
        <f>E90</f>
        <v>113300</v>
      </c>
      <c r="F88" s="229" t="s">
        <v>170</v>
      </c>
    </row>
    <row r="89" spans="1:6" s="27" customFormat="1" ht="15" thickBot="1">
      <c r="A89" s="241"/>
      <c r="B89" s="230" t="s">
        <v>465</v>
      </c>
      <c r="C89" s="243"/>
      <c r="D89" s="244">
        <f t="shared" si="1"/>
        <v>0</v>
      </c>
      <c r="E89" s="244"/>
      <c r="F89" s="229" t="s">
        <v>170</v>
      </c>
    </row>
    <row r="90" spans="1:6" s="27" customFormat="1" ht="24">
      <c r="A90" s="245">
        <v>4411</v>
      </c>
      <c r="B90" s="270" t="s">
        <v>905</v>
      </c>
      <c r="C90" s="249" t="s">
        <v>161</v>
      </c>
      <c r="D90" s="153">
        <f t="shared" si="1"/>
        <v>113300</v>
      </c>
      <c r="E90" s="153">
        <v>113300</v>
      </c>
      <c r="F90" s="229" t="s">
        <v>170</v>
      </c>
    </row>
    <row r="91" spans="1:6" s="27" customFormat="1" ht="24">
      <c r="A91" s="245">
        <v>4412</v>
      </c>
      <c r="B91" s="270" t="s">
        <v>906</v>
      </c>
      <c r="C91" s="249" t="s">
        <v>162</v>
      </c>
      <c r="D91" s="250">
        <f t="shared" si="1"/>
        <v>0</v>
      </c>
      <c r="E91" s="250"/>
      <c r="F91" s="229" t="s">
        <v>170</v>
      </c>
    </row>
    <row r="92" spans="1:6" s="27" customFormat="1" ht="47.25" thickBot="1">
      <c r="A92" s="245">
        <v>4420</v>
      </c>
      <c r="B92" s="275" t="s">
        <v>841</v>
      </c>
      <c r="C92" s="252" t="s">
        <v>170</v>
      </c>
      <c r="D92" s="250">
        <f t="shared" si="1"/>
        <v>0</v>
      </c>
      <c r="E92" s="250"/>
      <c r="F92" s="229" t="s">
        <v>170</v>
      </c>
    </row>
    <row r="93" spans="1:6" s="27" customFormat="1" ht="15" thickBot="1">
      <c r="A93" s="241"/>
      <c r="B93" s="230" t="s">
        <v>465</v>
      </c>
      <c r="C93" s="243"/>
      <c r="D93" s="244">
        <f t="shared" si="1"/>
        <v>0</v>
      </c>
      <c r="E93" s="244"/>
      <c r="F93" s="229" t="s">
        <v>170</v>
      </c>
    </row>
    <row r="94" spans="1:6" s="27" customFormat="1" ht="36">
      <c r="A94" s="245">
        <v>4421</v>
      </c>
      <c r="B94" s="270" t="s">
        <v>907</v>
      </c>
      <c r="C94" s="249" t="s">
        <v>163</v>
      </c>
      <c r="D94" s="250">
        <f t="shared" si="1"/>
        <v>0</v>
      </c>
      <c r="E94" s="250"/>
      <c r="F94" s="229" t="s">
        <v>170</v>
      </c>
    </row>
    <row r="95" spans="1:6" s="27" customFormat="1" ht="36.75" thickBot="1">
      <c r="A95" s="253">
        <v>4422</v>
      </c>
      <c r="B95" s="272" t="s">
        <v>908</v>
      </c>
      <c r="C95" s="264" t="s">
        <v>164</v>
      </c>
      <c r="D95" s="256">
        <f t="shared" si="1"/>
        <v>0</v>
      </c>
      <c r="E95" s="256"/>
      <c r="F95" s="229" t="s">
        <v>170</v>
      </c>
    </row>
    <row r="96" spans="1:6" s="27" customFormat="1" ht="23.25" thickBot="1">
      <c r="A96" s="278">
        <v>4500</v>
      </c>
      <c r="B96" s="279" t="s">
        <v>749</v>
      </c>
      <c r="C96" s="280" t="s">
        <v>170</v>
      </c>
      <c r="D96" s="281">
        <f t="shared" si="1"/>
        <v>0</v>
      </c>
      <c r="E96" s="281"/>
      <c r="F96" s="229" t="s">
        <v>170</v>
      </c>
    </row>
    <row r="97" spans="1:6" s="27" customFormat="1" ht="15" thickBot="1">
      <c r="A97" s="227"/>
      <c r="B97" s="230" t="s">
        <v>786</v>
      </c>
      <c r="C97" s="235"/>
      <c r="D97" s="236">
        <f t="shared" si="1"/>
        <v>0</v>
      </c>
      <c r="E97" s="236"/>
      <c r="F97" s="229" t="s">
        <v>170</v>
      </c>
    </row>
    <row r="98" spans="1:6" s="27" customFormat="1" ht="24.75" thickBot="1">
      <c r="A98" s="241">
        <v>4510</v>
      </c>
      <c r="B98" s="282" t="s">
        <v>898</v>
      </c>
      <c r="C98" s="243" t="s">
        <v>170</v>
      </c>
      <c r="D98" s="244">
        <f t="shared" si="1"/>
        <v>0</v>
      </c>
      <c r="E98" s="244"/>
      <c r="F98" s="229" t="s">
        <v>170</v>
      </c>
    </row>
    <row r="99" spans="1:6" s="27" customFormat="1" ht="15" thickBot="1">
      <c r="A99" s="241"/>
      <c r="B99" s="230" t="s">
        <v>465</v>
      </c>
      <c r="C99" s="243"/>
      <c r="D99" s="244">
        <f t="shared" si="1"/>
        <v>0</v>
      </c>
      <c r="E99" s="244"/>
      <c r="F99" s="229" t="s">
        <v>170</v>
      </c>
    </row>
    <row r="100" spans="1:6" s="27" customFormat="1" ht="24">
      <c r="A100" s="245">
        <v>4511</v>
      </c>
      <c r="B100" s="283" t="s">
        <v>901</v>
      </c>
      <c r="C100" s="249" t="s">
        <v>165</v>
      </c>
      <c r="D100" s="250">
        <f t="shared" si="1"/>
        <v>0</v>
      </c>
      <c r="E100" s="250"/>
      <c r="F100" s="229" t="s">
        <v>170</v>
      </c>
    </row>
    <row r="101" spans="1:6" s="27" customFormat="1" ht="24.75" thickBot="1">
      <c r="A101" s="253">
        <v>4512</v>
      </c>
      <c r="B101" s="272" t="s">
        <v>902</v>
      </c>
      <c r="C101" s="264" t="s">
        <v>166</v>
      </c>
      <c r="D101" s="256">
        <f t="shared" si="1"/>
        <v>0</v>
      </c>
      <c r="E101" s="256"/>
      <c r="F101" s="229" t="s">
        <v>170</v>
      </c>
    </row>
    <row r="102" spans="1:6" s="27" customFormat="1" ht="35.25" thickBot="1">
      <c r="A102" s="241">
        <v>4520</v>
      </c>
      <c r="B102" s="282" t="s">
        <v>780</v>
      </c>
      <c r="C102" s="243" t="s">
        <v>170</v>
      </c>
      <c r="D102" s="244">
        <f t="shared" si="1"/>
        <v>0</v>
      </c>
      <c r="E102" s="244"/>
      <c r="F102" s="229" t="s">
        <v>170</v>
      </c>
    </row>
    <row r="103" spans="1:6" s="27" customFormat="1" ht="15" thickBot="1">
      <c r="A103" s="241"/>
      <c r="B103" s="230" t="s">
        <v>465</v>
      </c>
      <c r="C103" s="243"/>
      <c r="D103" s="244">
        <f t="shared" si="1"/>
        <v>0</v>
      </c>
      <c r="E103" s="244"/>
      <c r="F103" s="229" t="s">
        <v>170</v>
      </c>
    </row>
    <row r="104" spans="1:6" s="27" customFormat="1" ht="30" customHeight="1">
      <c r="A104" s="245">
        <v>4521</v>
      </c>
      <c r="B104" s="270" t="s">
        <v>813</v>
      </c>
      <c r="C104" s="249" t="s">
        <v>167</v>
      </c>
      <c r="D104" s="250">
        <f t="shared" si="1"/>
        <v>0</v>
      </c>
      <c r="E104" s="250"/>
      <c r="F104" s="229" t="s">
        <v>170</v>
      </c>
    </row>
    <row r="105" spans="1:6" s="27" customFormat="1" ht="24">
      <c r="A105" s="245">
        <v>4522</v>
      </c>
      <c r="B105" s="270" t="s">
        <v>814</v>
      </c>
      <c r="C105" s="249" t="s">
        <v>168</v>
      </c>
      <c r="D105" s="250">
        <f t="shared" si="1"/>
        <v>0</v>
      </c>
      <c r="E105" s="250"/>
      <c r="F105" s="229" t="s">
        <v>170</v>
      </c>
    </row>
    <row r="106" spans="1:6" s="27" customFormat="1" ht="38.25" customHeight="1" thickBot="1">
      <c r="A106" s="245">
        <v>4530</v>
      </c>
      <c r="B106" s="284" t="s">
        <v>769</v>
      </c>
      <c r="C106" s="252" t="s">
        <v>170</v>
      </c>
      <c r="D106" s="285">
        <f t="shared" si="1"/>
        <v>0</v>
      </c>
      <c r="E106" s="285"/>
      <c r="F106" s="229" t="s">
        <v>170</v>
      </c>
    </row>
    <row r="107" spans="1:6" s="27" customFormat="1" ht="15" thickBot="1">
      <c r="A107" s="241"/>
      <c r="B107" s="230" t="s">
        <v>465</v>
      </c>
      <c r="C107" s="243"/>
      <c r="D107" s="244">
        <f t="shared" si="1"/>
        <v>0</v>
      </c>
      <c r="E107" s="244"/>
      <c r="F107" s="229" t="s">
        <v>170</v>
      </c>
    </row>
    <row r="108" spans="1:6" s="27" customFormat="1" ht="38.25" customHeight="1">
      <c r="A108" s="245">
        <v>4531</v>
      </c>
      <c r="B108" s="267" t="s">
        <v>872</v>
      </c>
      <c r="C108" s="247" t="s">
        <v>89</v>
      </c>
      <c r="D108" s="250">
        <f t="shared" si="1"/>
        <v>0</v>
      </c>
      <c r="E108" s="250"/>
      <c r="F108" s="229" t="s">
        <v>170</v>
      </c>
    </row>
    <row r="109" spans="1:6" s="27" customFormat="1" ht="38.25" customHeight="1">
      <c r="A109" s="245">
        <v>4532</v>
      </c>
      <c r="B109" s="267" t="s">
        <v>873</v>
      </c>
      <c r="C109" s="249" t="s">
        <v>90</v>
      </c>
      <c r="D109" s="250">
        <f t="shared" si="1"/>
        <v>0</v>
      </c>
      <c r="E109" s="250"/>
      <c r="F109" s="229" t="s">
        <v>170</v>
      </c>
    </row>
    <row r="110" spans="1:6" s="27" customFormat="1" ht="36">
      <c r="A110" s="286">
        <v>4533</v>
      </c>
      <c r="B110" s="287" t="s">
        <v>773</v>
      </c>
      <c r="C110" s="288" t="s">
        <v>91</v>
      </c>
      <c r="D110" s="285">
        <f t="shared" si="1"/>
        <v>0</v>
      </c>
      <c r="E110" s="285"/>
      <c r="F110" s="229" t="s">
        <v>170</v>
      </c>
    </row>
    <row r="111" spans="1:6" s="27" customFormat="1" ht="14.25">
      <c r="A111" s="286"/>
      <c r="B111" s="289" t="s">
        <v>786</v>
      </c>
      <c r="C111" s="249"/>
      <c r="D111" s="261">
        <f t="shared" si="1"/>
        <v>0</v>
      </c>
      <c r="E111" s="261"/>
      <c r="F111" s="229" t="s">
        <v>170</v>
      </c>
    </row>
    <row r="112" spans="1:6" s="27" customFormat="1" ht="24">
      <c r="A112" s="286">
        <v>4534</v>
      </c>
      <c r="B112" s="289" t="s">
        <v>874</v>
      </c>
      <c r="C112" s="249"/>
      <c r="D112" s="261">
        <f t="shared" si="1"/>
        <v>0</v>
      </c>
      <c r="E112" s="261"/>
      <c r="F112" s="229" t="s">
        <v>170</v>
      </c>
    </row>
    <row r="113" spans="1:6" s="27" customFormat="1" ht="14.25">
      <c r="A113" s="286"/>
      <c r="B113" s="289" t="s">
        <v>774</v>
      </c>
      <c r="C113" s="249"/>
      <c r="D113" s="261">
        <f t="shared" si="1"/>
        <v>0</v>
      </c>
      <c r="E113" s="261"/>
      <c r="F113" s="229" t="s">
        <v>170</v>
      </c>
    </row>
    <row r="114" spans="1:6" s="27" customFormat="1" ht="21.75" customHeight="1">
      <c r="A114" s="290">
        <v>4535</v>
      </c>
      <c r="B114" s="291" t="s">
        <v>909</v>
      </c>
      <c r="C114" s="249"/>
      <c r="D114" s="261">
        <f t="shared" si="1"/>
        <v>0</v>
      </c>
      <c r="E114" s="261"/>
      <c r="F114" s="229" t="s">
        <v>170</v>
      </c>
    </row>
    <row r="115" spans="1:6" s="27" customFormat="1" ht="14.25">
      <c r="A115" s="245">
        <v>4536</v>
      </c>
      <c r="B115" s="289" t="s">
        <v>875</v>
      </c>
      <c r="C115" s="249"/>
      <c r="D115" s="261">
        <f t="shared" si="1"/>
        <v>0</v>
      </c>
      <c r="E115" s="261"/>
      <c r="F115" s="229" t="s">
        <v>170</v>
      </c>
    </row>
    <row r="116" spans="1:6" s="27" customFormat="1" ht="14.25">
      <c r="A116" s="245">
        <v>4537</v>
      </c>
      <c r="B116" s="289" t="s">
        <v>815</v>
      </c>
      <c r="C116" s="249"/>
      <c r="D116" s="261">
        <f t="shared" si="1"/>
        <v>0</v>
      </c>
      <c r="E116" s="261"/>
      <c r="F116" s="229" t="s">
        <v>170</v>
      </c>
    </row>
    <row r="117" spans="1:6" s="27" customFormat="1" ht="15" thickBot="1">
      <c r="A117" s="286">
        <v>4538</v>
      </c>
      <c r="B117" s="292" t="s">
        <v>741</v>
      </c>
      <c r="C117" s="288"/>
      <c r="D117" s="285">
        <f t="shared" si="1"/>
        <v>0</v>
      </c>
      <c r="E117" s="285"/>
      <c r="F117" s="229" t="s">
        <v>170</v>
      </c>
    </row>
    <row r="118" spans="1:6" s="27" customFormat="1" ht="35.25" thickBot="1">
      <c r="A118" s="237">
        <v>4540</v>
      </c>
      <c r="B118" s="293" t="s">
        <v>750</v>
      </c>
      <c r="C118" s="239" t="s">
        <v>170</v>
      </c>
      <c r="D118" s="236">
        <f t="shared" si="1"/>
        <v>0</v>
      </c>
      <c r="E118" s="236"/>
      <c r="F118" s="229" t="s">
        <v>170</v>
      </c>
    </row>
    <row r="119" spans="1:6" s="27" customFormat="1" ht="14.25">
      <c r="A119" s="241"/>
      <c r="B119" s="294" t="s">
        <v>465</v>
      </c>
      <c r="C119" s="243"/>
      <c r="D119" s="244">
        <f t="shared" si="1"/>
        <v>0</v>
      </c>
      <c r="E119" s="244"/>
      <c r="F119" s="229" t="s">
        <v>170</v>
      </c>
    </row>
    <row r="120" spans="1:6" s="27" customFormat="1" ht="38.25" customHeight="1">
      <c r="A120" s="245">
        <v>4541</v>
      </c>
      <c r="B120" s="295" t="s">
        <v>876</v>
      </c>
      <c r="C120" s="249" t="s">
        <v>92</v>
      </c>
      <c r="D120" s="296">
        <f t="shared" si="1"/>
        <v>0</v>
      </c>
      <c r="E120" s="296"/>
      <c r="F120" s="229" t="s">
        <v>170</v>
      </c>
    </row>
    <row r="121" spans="1:6" s="27" customFormat="1" ht="38.25" customHeight="1">
      <c r="A121" s="245">
        <v>4542</v>
      </c>
      <c r="B121" s="267" t="s">
        <v>877</v>
      </c>
      <c r="C121" s="249" t="s">
        <v>93</v>
      </c>
      <c r="D121" s="296">
        <f t="shared" si="1"/>
        <v>0</v>
      </c>
      <c r="E121" s="296"/>
      <c r="F121" s="229" t="s">
        <v>170</v>
      </c>
    </row>
    <row r="122" spans="1:6" s="27" customFormat="1" ht="24.75" thickBot="1">
      <c r="A122" s="253">
        <v>4543</v>
      </c>
      <c r="B122" s="297" t="s">
        <v>761</v>
      </c>
      <c r="C122" s="264" t="s">
        <v>94</v>
      </c>
      <c r="D122" s="298">
        <f t="shared" si="1"/>
        <v>11000</v>
      </c>
      <c r="E122" s="298">
        <v>11000</v>
      </c>
      <c r="F122" s="229" t="s">
        <v>170</v>
      </c>
    </row>
    <row r="123" spans="1:6" s="27" customFormat="1" ht="14.25">
      <c r="A123" s="286"/>
      <c r="B123" s="289" t="s">
        <v>786</v>
      </c>
      <c r="C123" s="249"/>
      <c r="D123" s="250">
        <f t="shared" si="1"/>
        <v>0</v>
      </c>
      <c r="E123" s="250"/>
      <c r="F123" s="229" t="s">
        <v>170</v>
      </c>
    </row>
    <row r="124" spans="1:6" s="27" customFormat="1" ht="24">
      <c r="A124" s="286">
        <v>4544</v>
      </c>
      <c r="B124" s="289" t="s">
        <v>878</v>
      </c>
      <c r="C124" s="249"/>
      <c r="D124" s="250">
        <f t="shared" si="1"/>
        <v>0</v>
      </c>
      <c r="E124" s="250"/>
      <c r="F124" s="229" t="s">
        <v>170</v>
      </c>
    </row>
    <row r="125" spans="1:6" s="27" customFormat="1" ht="14.25">
      <c r="A125" s="286"/>
      <c r="B125" s="289" t="s">
        <v>774</v>
      </c>
      <c r="C125" s="249"/>
      <c r="D125" s="250">
        <f t="shared" si="1"/>
        <v>0</v>
      </c>
      <c r="E125" s="250"/>
      <c r="F125" s="229" t="s">
        <v>170</v>
      </c>
    </row>
    <row r="126" spans="1:6" s="27" customFormat="1" ht="31.5" customHeight="1">
      <c r="A126" s="290">
        <v>4545</v>
      </c>
      <c r="B126" s="291" t="s">
        <v>909</v>
      </c>
      <c r="C126" s="249"/>
      <c r="D126" s="250">
        <f t="shared" si="1"/>
        <v>0</v>
      </c>
      <c r="E126" s="250"/>
      <c r="F126" s="229" t="s">
        <v>170</v>
      </c>
    </row>
    <row r="127" spans="1:6" s="27" customFormat="1" ht="14.25">
      <c r="A127" s="245">
        <v>4546</v>
      </c>
      <c r="B127" s="299" t="s">
        <v>879</v>
      </c>
      <c r="C127" s="249"/>
      <c r="D127" s="250">
        <f t="shared" si="1"/>
        <v>0</v>
      </c>
      <c r="E127" s="250"/>
      <c r="F127" s="229" t="s">
        <v>170</v>
      </c>
    </row>
    <row r="128" spans="1:6" s="27" customFormat="1" ht="14.25">
      <c r="A128" s="245">
        <v>4547</v>
      </c>
      <c r="B128" s="289" t="s">
        <v>815</v>
      </c>
      <c r="C128" s="249"/>
      <c r="D128" s="250">
        <f t="shared" si="1"/>
        <v>0</v>
      </c>
      <c r="E128" s="250"/>
      <c r="F128" s="229" t="s">
        <v>170</v>
      </c>
    </row>
    <row r="129" spans="1:6" s="27" customFormat="1" ht="15" thickBot="1">
      <c r="A129" s="286">
        <v>4548</v>
      </c>
      <c r="B129" s="292" t="s">
        <v>741</v>
      </c>
      <c r="C129" s="288"/>
      <c r="D129" s="300">
        <f t="shared" si="1"/>
        <v>0</v>
      </c>
      <c r="E129" s="300"/>
      <c r="F129" s="229" t="s">
        <v>170</v>
      </c>
    </row>
    <row r="130" spans="1:6" s="27" customFormat="1" ht="32.25" customHeight="1" thickBot="1">
      <c r="A130" s="237">
        <v>4600</v>
      </c>
      <c r="B130" s="293" t="s">
        <v>770</v>
      </c>
      <c r="C130" s="239" t="s">
        <v>170</v>
      </c>
      <c r="D130" s="301">
        <f t="shared" si="1"/>
        <v>3000</v>
      </c>
      <c r="E130" s="301">
        <f>E136+E142</f>
        <v>3000</v>
      </c>
      <c r="F130" s="229" t="s">
        <v>170</v>
      </c>
    </row>
    <row r="131" spans="1:6" s="27" customFormat="1" ht="15" thickBot="1">
      <c r="A131" s="302"/>
      <c r="B131" s="303" t="s">
        <v>786</v>
      </c>
      <c r="C131" s="235"/>
      <c r="D131" s="236">
        <f t="shared" si="1"/>
        <v>0</v>
      </c>
      <c r="E131" s="236"/>
      <c r="F131" s="229" t="s">
        <v>170</v>
      </c>
    </row>
    <row r="132" spans="1:6" s="27" customFormat="1" ht="14.25">
      <c r="A132" s="304">
        <v>4610</v>
      </c>
      <c r="B132" s="305" t="s">
        <v>781</v>
      </c>
      <c r="C132" s="306"/>
      <c r="D132" s="307">
        <f t="shared" si="1"/>
        <v>0</v>
      </c>
      <c r="E132" s="307"/>
      <c r="F132" s="229" t="s">
        <v>170</v>
      </c>
    </row>
    <row r="133" spans="1:6" s="27" customFormat="1" ht="14.25">
      <c r="A133" s="308"/>
      <c r="B133" s="309" t="s">
        <v>786</v>
      </c>
      <c r="C133" s="310"/>
      <c r="D133" s="250">
        <f t="shared" si="1"/>
        <v>0</v>
      </c>
      <c r="E133" s="250"/>
      <c r="F133" s="229" t="s">
        <v>170</v>
      </c>
    </row>
    <row r="134" spans="1:6" s="27" customFormat="1" ht="38.25">
      <c r="A134" s="308">
        <v>4610</v>
      </c>
      <c r="B134" s="311" t="s">
        <v>816</v>
      </c>
      <c r="C134" s="312" t="s">
        <v>30</v>
      </c>
      <c r="D134" s="244">
        <f t="shared" si="1"/>
        <v>0</v>
      </c>
      <c r="E134" s="244"/>
      <c r="F134" s="229" t="s">
        <v>170</v>
      </c>
    </row>
    <row r="135" spans="1:6" s="27" customFormat="1" ht="39" thickBot="1">
      <c r="A135" s="308">
        <v>4620</v>
      </c>
      <c r="B135" s="313" t="s">
        <v>817</v>
      </c>
      <c r="C135" s="312" t="s">
        <v>43</v>
      </c>
      <c r="D135" s="244">
        <f t="shared" si="1"/>
        <v>0</v>
      </c>
      <c r="E135" s="244"/>
      <c r="F135" s="229" t="s">
        <v>170</v>
      </c>
    </row>
    <row r="136" spans="1:6" s="27" customFormat="1" ht="36.75" thickBot="1">
      <c r="A136" s="314">
        <v>4630</v>
      </c>
      <c r="B136" s="315" t="s">
        <v>899</v>
      </c>
      <c r="C136" s="316" t="s">
        <v>170</v>
      </c>
      <c r="D136" s="301">
        <f t="shared" si="1"/>
        <v>3000</v>
      </c>
      <c r="E136" s="301">
        <f>E141</f>
        <v>3000</v>
      </c>
      <c r="F136" s="229" t="s">
        <v>170</v>
      </c>
    </row>
    <row r="137" spans="1:6" s="27" customFormat="1" ht="15" thickBot="1">
      <c r="A137" s="314"/>
      <c r="B137" s="317" t="s">
        <v>465</v>
      </c>
      <c r="C137" s="316"/>
      <c r="D137" s="244">
        <f t="shared" si="1"/>
        <v>0</v>
      </c>
      <c r="E137" s="244"/>
      <c r="F137" s="229" t="s">
        <v>170</v>
      </c>
    </row>
    <row r="138" spans="1:6" s="27" customFormat="1" ht="14.25">
      <c r="A138" s="318">
        <v>4631</v>
      </c>
      <c r="B138" s="319" t="s">
        <v>818</v>
      </c>
      <c r="C138" s="320" t="s">
        <v>95</v>
      </c>
      <c r="D138" s="250">
        <f t="shared" si="1"/>
        <v>0</v>
      </c>
      <c r="E138" s="250"/>
      <c r="F138" s="229" t="s">
        <v>170</v>
      </c>
    </row>
    <row r="139" spans="1:6" s="27" customFormat="1" ht="25.5" customHeight="1">
      <c r="A139" s="318">
        <v>4632</v>
      </c>
      <c r="B139" s="321" t="s">
        <v>819</v>
      </c>
      <c r="C139" s="320" t="s">
        <v>96</v>
      </c>
      <c r="D139" s="250">
        <f t="shared" si="1"/>
        <v>0</v>
      </c>
      <c r="E139" s="250"/>
      <c r="F139" s="229" t="s">
        <v>170</v>
      </c>
    </row>
    <row r="140" spans="1:6" s="27" customFormat="1" ht="17.25" customHeight="1" thickBot="1">
      <c r="A140" s="318">
        <v>4633</v>
      </c>
      <c r="B140" s="319" t="s">
        <v>820</v>
      </c>
      <c r="C140" s="320" t="s">
        <v>97</v>
      </c>
      <c r="D140" s="250">
        <f t="shared" ref="D140:D203" si="2">E140</f>
        <v>0</v>
      </c>
      <c r="E140" s="250"/>
      <c r="F140" s="229" t="s">
        <v>170</v>
      </c>
    </row>
    <row r="141" spans="1:6" s="27" customFormat="1" ht="14.25" customHeight="1" thickBot="1">
      <c r="A141" s="318">
        <v>4634</v>
      </c>
      <c r="B141" s="319" t="s">
        <v>821</v>
      </c>
      <c r="C141" s="320" t="s">
        <v>408</v>
      </c>
      <c r="D141" s="236">
        <f t="shared" si="2"/>
        <v>3000</v>
      </c>
      <c r="E141" s="236">
        <v>3000</v>
      </c>
      <c r="F141" s="229" t="s">
        <v>170</v>
      </c>
    </row>
    <row r="142" spans="1:6" s="27" customFormat="1" ht="15" thickBot="1">
      <c r="A142" s="318">
        <v>4640</v>
      </c>
      <c r="B142" s="322" t="s">
        <v>751</v>
      </c>
      <c r="C142" s="323" t="s">
        <v>170</v>
      </c>
      <c r="D142" s="250">
        <f t="shared" si="2"/>
        <v>0</v>
      </c>
      <c r="E142" s="250"/>
      <c r="F142" s="229" t="s">
        <v>170</v>
      </c>
    </row>
    <row r="143" spans="1:6" s="27" customFormat="1" ht="15" thickBot="1">
      <c r="A143" s="314"/>
      <c r="B143" s="317" t="s">
        <v>465</v>
      </c>
      <c r="C143" s="316"/>
      <c r="D143" s="244">
        <f t="shared" si="2"/>
        <v>0</v>
      </c>
      <c r="E143" s="244"/>
      <c r="F143" s="229" t="s">
        <v>170</v>
      </c>
    </row>
    <row r="144" spans="1:6" s="27" customFormat="1" ht="15" thickBot="1">
      <c r="A144" s="324">
        <v>4641</v>
      </c>
      <c r="B144" s="325" t="s">
        <v>762</v>
      </c>
      <c r="C144" s="326" t="s">
        <v>98</v>
      </c>
      <c r="D144" s="256">
        <f t="shared" si="2"/>
        <v>0</v>
      </c>
      <c r="E144" s="256"/>
      <c r="F144" s="229" t="s">
        <v>170</v>
      </c>
    </row>
    <row r="145" spans="1:6" s="27" customFormat="1" ht="38.25" customHeight="1" thickBot="1">
      <c r="A145" s="227">
        <v>4700</v>
      </c>
      <c r="B145" s="327" t="s">
        <v>752</v>
      </c>
      <c r="C145" s="239" t="s">
        <v>170</v>
      </c>
      <c r="D145" s="234">
        <f>E145</f>
        <v>40866</v>
      </c>
      <c r="E145" s="234">
        <f>E147+E151+E167</f>
        <v>40866</v>
      </c>
      <c r="F145" s="229" t="s">
        <v>170</v>
      </c>
    </row>
    <row r="146" spans="1:6" s="27" customFormat="1" ht="15" thickBot="1">
      <c r="A146" s="227"/>
      <c r="B146" s="230" t="s">
        <v>786</v>
      </c>
      <c r="C146" s="235"/>
      <c r="D146" s="236">
        <f t="shared" si="2"/>
        <v>0</v>
      </c>
      <c r="E146" s="236"/>
      <c r="F146" s="229" t="s">
        <v>170</v>
      </c>
    </row>
    <row r="147" spans="1:6" s="27" customFormat="1" ht="40.5" customHeight="1" thickBot="1">
      <c r="A147" s="241">
        <v>4710</v>
      </c>
      <c r="B147" s="259" t="s">
        <v>782</v>
      </c>
      <c r="C147" s="243" t="s">
        <v>170</v>
      </c>
      <c r="D147" s="260">
        <f t="shared" si="2"/>
        <v>300</v>
      </c>
      <c r="E147" s="260">
        <f>E150</f>
        <v>300</v>
      </c>
      <c r="F147" s="229" t="s">
        <v>170</v>
      </c>
    </row>
    <row r="148" spans="1:6" s="27" customFormat="1" ht="15" thickBot="1">
      <c r="A148" s="241"/>
      <c r="B148" s="230" t="s">
        <v>465</v>
      </c>
      <c r="C148" s="243"/>
      <c r="D148" s="244">
        <f t="shared" si="2"/>
        <v>0</v>
      </c>
      <c r="E148" s="244"/>
      <c r="F148" s="229" t="s">
        <v>170</v>
      </c>
    </row>
    <row r="149" spans="1:6" s="27" customFormat="1" ht="51" customHeight="1">
      <c r="A149" s="245">
        <v>4711</v>
      </c>
      <c r="B149" s="246" t="s">
        <v>822</v>
      </c>
      <c r="C149" s="249" t="s">
        <v>99</v>
      </c>
      <c r="D149" s="250">
        <f t="shared" si="2"/>
        <v>0</v>
      </c>
      <c r="E149" s="250"/>
      <c r="F149" s="229" t="s">
        <v>170</v>
      </c>
    </row>
    <row r="150" spans="1:6" s="27" customFormat="1" ht="29.25" customHeight="1" thickBot="1">
      <c r="A150" s="253">
        <v>4712</v>
      </c>
      <c r="B150" s="272" t="s">
        <v>823</v>
      </c>
      <c r="C150" s="264" t="s">
        <v>100</v>
      </c>
      <c r="D150" s="244">
        <f t="shared" si="2"/>
        <v>300</v>
      </c>
      <c r="E150" s="244">
        <v>300</v>
      </c>
      <c r="F150" s="229" t="s">
        <v>170</v>
      </c>
    </row>
    <row r="151" spans="1:6" s="27" customFormat="1" ht="50.25" customHeight="1" thickBot="1">
      <c r="A151" s="241">
        <v>4720</v>
      </c>
      <c r="B151" s="274" t="s">
        <v>842</v>
      </c>
      <c r="C151" s="243" t="s">
        <v>170</v>
      </c>
      <c r="D151" s="328">
        <f t="shared" si="2"/>
        <v>566</v>
      </c>
      <c r="E151" s="328">
        <f>E155</f>
        <v>566</v>
      </c>
      <c r="F151" s="229" t="s">
        <v>170</v>
      </c>
    </row>
    <row r="152" spans="1:6" s="27" customFormat="1" ht="15" thickBot="1">
      <c r="A152" s="241"/>
      <c r="B152" s="230" t="s">
        <v>465</v>
      </c>
      <c r="C152" s="243"/>
      <c r="D152" s="244">
        <f t="shared" si="2"/>
        <v>0</v>
      </c>
      <c r="E152" s="244"/>
      <c r="F152" s="229" t="s">
        <v>170</v>
      </c>
    </row>
    <row r="153" spans="1:6" s="27" customFormat="1" ht="15.75" customHeight="1">
      <c r="A153" s="245">
        <v>4721</v>
      </c>
      <c r="B153" s="270" t="s">
        <v>910</v>
      </c>
      <c r="C153" s="249" t="s">
        <v>106</v>
      </c>
      <c r="D153" s="250">
        <f t="shared" si="2"/>
        <v>0</v>
      </c>
      <c r="E153" s="250"/>
      <c r="F153" s="229" t="s">
        <v>170</v>
      </c>
    </row>
    <row r="154" spans="1:6" s="27" customFormat="1" ht="14.25">
      <c r="A154" s="245">
        <v>4722</v>
      </c>
      <c r="B154" s="270" t="s">
        <v>763</v>
      </c>
      <c r="C154" s="329">
        <v>4822</v>
      </c>
      <c r="D154" s="250">
        <f t="shared" si="2"/>
        <v>0</v>
      </c>
      <c r="E154" s="250"/>
      <c r="F154" s="229" t="s">
        <v>170</v>
      </c>
    </row>
    <row r="155" spans="1:6" s="27" customFormat="1" ht="14.25">
      <c r="A155" s="245">
        <v>4723</v>
      </c>
      <c r="B155" s="270" t="s">
        <v>764</v>
      </c>
      <c r="C155" s="249" t="s">
        <v>107</v>
      </c>
      <c r="D155" s="244">
        <f t="shared" si="2"/>
        <v>566</v>
      </c>
      <c r="E155" s="244">
        <v>566</v>
      </c>
      <c r="F155" s="229" t="s">
        <v>170</v>
      </c>
    </row>
    <row r="156" spans="1:6" s="27" customFormat="1" ht="36.75" thickBot="1">
      <c r="A156" s="253">
        <v>4724</v>
      </c>
      <c r="B156" s="272" t="s">
        <v>824</v>
      </c>
      <c r="C156" s="264" t="s">
        <v>108</v>
      </c>
      <c r="D156" s="256">
        <f t="shared" si="2"/>
        <v>0</v>
      </c>
      <c r="E156" s="256"/>
      <c r="F156" s="229" t="s">
        <v>170</v>
      </c>
    </row>
    <row r="157" spans="1:6" s="27" customFormat="1" ht="24.75" thickBot="1">
      <c r="A157" s="241">
        <v>4730</v>
      </c>
      <c r="B157" s="274" t="s">
        <v>843</v>
      </c>
      <c r="C157" s="243" t="s">
        <v>170</v>
      </c>
      <c r="D157" s="244">
        <f t="shared" si="2"/>
        <v>0</v>
      </c>
      <c r="E157" s="244"/>
      <c r="F157" s="229" t="s">
        <v>170</v>
      </c>
    </row>
    <row r="158" spans="1:6" s="27" customFormat="1" ht="15" thickBot="1">
      <c r="A158" s="241"/>
      <c r="B158" s="230" t="s">
        <v>465</v>
      </c>
      <c r="C158" s="243"/>
      <c r="D158" s="244">
        <f t="shared" si="2"/>
        <v>0</v>
      </c>
      <c r="E158" s="244"/>
      <c r="F158" s="229" t="s">
        <v>170</v>
      </c>
    </row>
    <row r="159" spans="1:6" s="27" customFormat="1" ht="24">
      <c r="A159" s="245">
        <v>4731</v>
      </c>
      <c r="B159" s="283" t="s">
        <v>880</v>
      </c>
      <c r="C159" s="249" t="s">
        <v>109</v>
      </c>
      <c r="D159" s="250">
        <f t="shared" si="2"/>
        <v>0</v>
      </c>
      <c r="E159" s="250"/>
      <c r="F159" s="229" t="s">
        <v>170</v>
      </c>
    </row>
    <row r="160" spans="1:6" s="27" customFormat="1" ht="47.25" thickBot="1">
      <c r="A160" s="245">
        <v>4740</v>
      </c>
      <c r="B160" s="330" t="s">
        <v>844</v>
      </c>
      <c r="C160" s="252" t="s">
        <v>170</v>
      </c>
      <c r="D160" s="250">
        <f t="shared" si="2"/>
        <v>0</v>
      </c>
      <c r="E160" s="250"/>
      <c r="F160" s="229" t="s">
        <v>170</v>
      </c>
    </row>
    <row r="161" spans="1:6" s="27" customFormat="1" ht="15" thickBot="1">
      <c r="A161" s="241"/>
      <c r="B161" s="230" t="s">
        <v>465</v>
      </c>
      <c r="C161" s="243"/>
      <c r="D161" s="244">
        <f t="shared" si="2"/>
        <v>0</v>
      </c>
      <c r="E161" s="244"/>
      <c r="F161" s="229" t="s">
        <v>170</v>
      </c>
    </row>
    <row r="162" spans="1:6" s="27" customFormat="1" ht="27.75" customHeight="1">
      <c r="A162" s="245">
        <v>4741</v>
      </c>
      <c r="B162" s="270" t="s">
        <v>881</v>
      </c>
      <c r="C162" s="249" t="s">
        <v>110</v>
      </c>
      <c r="D162" s="250">
        <f t="shared" si="2"/>
        <v>0</v>
      </c>
      <c r="E162" s="250"/>
      <c r="F162" s="229" t="s">
        <v>170</v>
      </c>
    </row>
    <row r="163" spans="1:6" s="27" customFormat="1" ht="27" customHeight="1" thickBot="1">
      <c r="A163" s="253">
        <v>4742</v>
      </c>
      <c r="B163" s="272" t="s">
        <v>882</v>
      </c>
      <c r="C163" s="264" t="s">
        <v>111</v>
      </c>
      <c r="D163" s="256">
        <f t="shared" si="2"/>
        <v>0</v>
      </c>
      <c r="E163" s="256"/>
      <c r="F163" s="229" t="s">
        <v>170</v>
      </c>
    </row>
    <row r="164" spans="1:6" s="27" customFormat="1" ht="39.75" customHeight="1" thickBot="1">
      <c r="A164" s="241">
        <v>4750</v>
      </c>
      <c r="B164" s="274" t="s">
        <v>845</v>
      </c>
      <c r="C164" s="243" t="s">
        <v>170</v>
      </c>
      <c r="D164" s="244">
        <f t="shared" si="2"/>
        <v>0</v>
      </c>
      <c r="E164" s="244"/>
      <c r="F164" s="229" t="s">
        <v>170</v>
      </c>
    </row>
    <row r="165" spans="1:6" s="27" customFormat="1" ht="15" thickBot="1">
      <c r="A165" s="241"/>
      <c r="B165" s="230" t="s">
        <v>465</v>
      </c>
      <c r="C165" s="243"/>
      <c r="D165" s="244">
        <f t="shared" si="2"/>
        <v>0</v>
      </c>
      <c r="E165" s="244"/>
      <c r="F165" s="229" t="s">
        <v>170</v>
      </c>
    </row>
    <row r="166" spans="1:6" s="27" customFormat="1" ht="39.75" customHeight="1" thickBot="1">
      <c r="A166" s="253">
        <v>4751</v>
      </c>
      <c r="B166" s="272" t="s">
        <v>883</v>
      </c>
      <c r="C166" s="264" t="s">
        <v>112</v>
      </c>
      <c r="D166" s="256">
        <f t="shared" si="2"/>
        <v>0</v>
      </c>
      <c r="E166" s="256"/>
      <c r="F166" s="229" t="s">
        <v>170</v>
      </c>
    </row>
    <row r="167" spans="1:6" s="27" customFormat="1" ht="17.25" customHeight="1" thickBot="1">
      <c r="A167" s="241">
        <v>4760</v>
      </c>
      <c r="B167" s="331" t="s">
        <v>753</v>
      </c>
      <c r="C167" s="243" t="s">
        <v>170</v>
      </c>
      <c r="D167" s="266">
        <f t="shared" si="2"/>
        <v>40000</v>
      </c>
      <c r="E167" s="266">
        <f>E170</f>
        <v>40000</v>
      </c>
      <c r="F167" s="229" t="s">
        <v>170</v>
      </c>
    </row>
    <row r="168" spans="1:6" s="27" customFormat="1" ht="15" thickBot="1">
      <c r="A168" s="241"/>
      <c r="B168" s="230" t="s">
        <v>465</v>
      </c>
      <c r="C168" s="243"/>
      <c r="D168" s="244">
        <f t="shared" si="2"/>
        <v>0</v>
      </c>
      <c r="E168" s="244"/>
      <c r="F168" s="229" t="s">
        <v>170</v>
      </c>
    </row>
    <row r="169" spans="1:6" s="27" customFormat="1" ht="17.25" customHeight="1">
      <c r="A169" s="245">
        <v>4761</v>
      </c>
      <c r="B169" s="270" t="s">
        <v>765</v>
      </c>
      <c r="C169" s="249" t="s">
        <v>113</v>
      </c>
      <c r="D169" s="250">
        <f t="shared" si="2"/>
        <v>0</v>
      </c>
      <c r="E169" s="250"/>
      <c r="F169" s="229" t="s">
        <v>170</v>
      </c>
    </row>
    <row r="170" spans="1:6" s="27" customFormat="1" ht="15" thickBot="1">
      <c r="A170" s="332">
        <v>4770</v>
      </c>
      <c r="B170" s="275" t="s">
        <v>783</v>
      </c>
      <c r="C170" s="252" t="s">
        <v>170</v>
      </c>
      <c r="D170" s="153">
        <f t="shared" si="2"/>
        <v>40000</v>
      </c>
      <c r="E170" s="153">
        <f>E172</f>
        <v>40000</v>
      </c>
      <c r="F170" s="229" t="s">
        <v>170</v>
      </c>
    </row>
    <row r="171" spans="1:6" s="27" customFormat="1" ht="15" thickBot="1">
      <c r="A171" s="241"/>
      <c r="B171" s="230" t="s">
        <v>465</v>
      </c>
      <c r="C171" s="243"/>
      <c r="D171" s="244">
        <f t="shared" si="2"/>
        <v>0</v>
      </c>
      <c r="E171" s="244"/>
      <c r="F171" s="229" t="s">
        <v>170</v>
      </c>
    </row>
    <row r="172" spans="1:6" s="27" customFormat="1" ht="14.25">
      <c r="A172" s="332">
        <v>4771</v>
      </c>
      <c r="B172" s="270" t="s">
        <v>825</v>
      </c>
      <c r="C172" s="249" t="s">
        <v>114</v>
      </c>
      <c r="D172" s="153">
        <f t="shared" si="2"/>
        <v>40000</v>
      </c>
      <c r="E172" s="153">
        <f>20000+20000</f>
        <v>40000</v>
      </c>
      <c r="F172" s="229" t="s">
        <v>170</v>
      </c>
    </row>
    <row r="173" spans="1:6" s="27" customFormat="1" ht="36.75" thickBot="1">
      <c r="A173" s="333">
        <v>4772</v>
      </c>
      <c r="B173" s="334" t="s">
        <v>911</v>
      </c>
      <c r="C173" s="504" t="s">
        <v>170</v>
      </c>
      <c r="D173" s="505">
        <f t="shared" si="2"/>
        <v>0</v>
      </c>
      <c r="E173" s="505"/>
      <c r="F173" s="506" t="s">
        <v>170</v>
      </c>
    </row>
    <row r="174" spans="1:6" s="26" customFormat="1" ht="56.25" customHeight="1" thickBot="1">
      <c r="A174" s="237">
        <v>5000</v>
      </c>
      <c r="B174" s="501" t="s">
        <v>903</v>
      </c>
      <c r="C174" s="509" t="s">
        <v>170</v>
      </c>
      <c r="D174" s="511">
        <f>F174</f>
        <v>36028.748000000007</v>
      </c>
      <c r="E174" s="510"/>
      <c r="F174" s="511">
        <f>F182+F181</f>
        <v>36028.748000000007</v>
      </c>
    </row>
    <row r="175" spans="1:6" s="27" customFormat="1" ht="15" thickBot="1">
      <c r="A175" s="227"/>
      <c r="B175" s="502" t="s">
        <v>786</v>
      </c>
      <c r="C175" s="512"/>
      <c r="D175" s="510">
        <f t="shared" si="2"/>
        <v>0</v>
      </c>
      <c r="E175" s="510"/>
      <c r="F175" s="511" t="s">
        <v>170</v>
      </c>
    </row>
    <row r="176" spans="1:6" s="27" customFormat="1" ht="24.75" thickBot="1">
      <c r="A176" s="241">
        <v>5100</v>
      </c>
      <c r="B176" s="503" t="s">
        <v>771</v>
      </c>
      <c r="C176" s="509" t="s">
        <v>170</v>
      </c>
      <c r="D176" s="510">
        <f t="shared" si="2"/>
        <v>0</v>
      </c>
      <c r="E176" s="510"/>
      <c r="F176" s="511" t="s">
        <v>170</v>
      </c>
    </row>
    <row r="177" spans="1:6" s="27" customFormat="1" ht="14.25">
      <c r="A177" s="336"/>
      <c r="B177" s="294" t="s">
        <v>786</v>
      </c>
      <c r="C177" s="507"/>
      <c r="D177" s="244">
        <f t="shared" si="2"/>
        <v>0</v>
      </c>
      <c r="E177" s="244"/>
      <c r="F177" s="508" t="s">
        <v>170</v>
      </c>
    </row>
    <row r="178" spans="1:6" s="27" customFormat="1" ht="24">
      <c r="A178" s="241">
        <v>5110</v>
      </c>
      <c r="B178" s="274" t="s">
        <v>846</v>
      </c>
      <c r="C178" s="243" t="s">
        <v>170</v>
      </c>
      <c r="D178" s="328" t="str">
        <f t="shared" si="2"/>
        <v xml:space="preserve"> X</v>
      </c>
      <c r="E178" s="328" t="s">
        <v>176</v>
      </c>
      <c r="F178" s="229" t="s">
        <v>170</v>
      </c>
    </row>
    <row r="179" spans="1:6" s="27" customFormat="1" ht="14.25">
      <c r="A179" s="241"/>
      <c r="B179" s="338" t="s">
        <v>465</v>
      </c>
      <c r="C179" s="243"/>
      <c r="D179" s="244">
        <f t="shared" si="2"/>
        <v>0</v>
      </c>
      <c r="E179" s="244"/>
      <c r="F179" s="229" t="s">
        <v>170</v>
      </c>
    </row>
    <row r="180" spans="1:6" s="27" customFormat="1" ht="14.25">
      <c r="A180" s="245">
        <v>5111</v>
      </c>
      <c r="B180" s="335" t="s">
        <v>884</v>
      </c>
      <c r="C180" s="339" t="s">
        <v>115</v>
      </c>
      <c r="D180" s="296" t="str">
        <f t="shared" si="2"/>
        <v xml:space="preserve"> X</v>
      </c>
      <c r="E180" s="296" t="s">
        <v>176</v>
      </c>
      <c r="F180" s="229" t="s">
        <v>170</v>
      </c>
    </row>
    <row r="181" spans="1:6" s="27" customFormat="1" ht="20.25" customHeight="1">
      <c r="A181" s="245">
        <v>5112</v>
      </c>
      <c r="B181" s="270" t="s">
        <v>885</v>
      </c>
      <c r="C181" s="339" t="s">
        <v>116</v>
      </c>
      <c r="D181" s="340">
        <f>F181</f>
        <v>36028.748000000007</v>
      </c>
      <c r="E181" s="340" t="s">
        <v>176</v>
      </c>
      <c r="F181" s="229">
        <f>10000+26018.005+10.743</f>
        <v>36028.748000000007</v>
      </c>
    </row>
    <row r="182" spans="1:6" s="27" customFormat="1" ht="26.25" customHeight="1">
      <c r="A182" s="245">
        <v>5113</v>
      </c>
      <c r="B182" s="270" t="s">
        <v>886</v>
      </c>
      <c r="C182" s="339" t="s">
        <v>117</v>
      </c>
      <c r="D182" s="340"/>
      <c r="E182" s="340" t="s">
        <v>176</v>
      </c>
      <c r="F182" s="229"/>
    </row>
    <row r="183" spans="1:6" s="27" customFormat="1" ht="28.5" customHeight="1">
      <c r="A183" s="245">
        <v>5120</v>
      </c>
      <c r="B183" s="275" t="s">
        <v>847</v>
      </c>
      <c r="C183" s="252" t="s">
        <v>170</v>
      </c>
      <c r="D183" s="261" t="str">
        <f t="shared" si="2"/>
        <v xml:space="preserve"> X</v>
      </c>
      <c r="E183" s="261" t="s">
        <v>176</v>
      </c>
      <c r="F183" s="229" t="s">
        <v>170</v>
      </c>
    </row>
    <row r="184" spans="1:6" s="27" customFormat="1" ht="14.25">
      <c r="A184" s="241"/>
      <c r="B184" s="341" t="s">
        <v>465</v>
      </c>
      <c r="C184" s="243"/>
      <c r="D184" s="266">
        <f t="shared" si="2"/>
        <v>0</v>
      </c>
      <c r="E184" s="266"/>
      <c r="F184" s="229" t="s">
        <v>170</v>
      </c>
    </row>
    <row r="185" spans="1:6" s="27" customFormat="1" ht="14.25">
      <c r="A185" s="245">
        <v>5121</v>
      </c>
      <c r="B185" s="270" t="s">
        <v>887</v>
      </c>
      <c r="C185" s="339" t="s">
        <v>118</v>
      </c>
      <c r="D185" s="261" t="str">
        <f t="shared" si="2"/>
        <v xml:space="preserve"> X</v>
      </c>
      <c r="E185" s="261" t="s">
        <v>176</v>
      </c>
      <c r="F185" s="229" t="s">
        <v>170</v>
      </c>
    </row>
    <row r="186" spans="1:6" s="27" customFormat="1" ht="14.25">
      <c r="A186" s="245">
        <v>5122</v>
      </c>
      <c r="B186" s="270" t="s">
        <v>888</v>
      </c>
      <c r="C186" s="339" t="s">
        <v>119</v>
      </c>
      <c r="D186" s="261" t="str">
        <f t="shared" si="2"/>
        <v xml:space="preserve"> X</v>
      </c>
      <c r="E186" s="261" t="s">
        <v>176</v>
      </c>
      <c r="F186" s="229" t="s">
        <v>170</v>
      </c>
    </row>
    <row r="187" spans="1:6" s="27" customFormat="1" ht="17.25" customHeight="1">
      <c r="A187" s="245">
        <v>5123</v>
      </c>
      <c r="B187" s="270" t="s">
        <v>889</v>
      </c>
      <c r="C187" s="339" t="s">
        <v>120</v>
      </c>
      <c r="D187" s="261" t="str">
        <f t="shared" si="2"/>
        <v xml:space="preserve"> X</v>
      </c>
      <c r="E187" s="261" t="s">
        <v>176</v>
      </c>
      <c r="F187" s="229" t="s">
        <v>170</v>
      </c>
    </row>
    <row r="188" spans="1:6" s="27" customFormat="1" ht="28.5" customHeight="1">
      <c r="A188" s="245">
        <v>5130</v>
      </c>
      <c r="B188" s="275" t="s">
        <v>772</v>
      </c>
      <c r="C188" s="252" t="s">
        <v>170</v>
      </c>
      <c r="D188" s="296" t="str">
        <f t="shared" si="2"/>
        <v xml:space="preserve"> X</v>
      </c>
      <c r="E188" s="296" t="s">
        <v>176</v>
      </c>
      <c r="F188" s="229" t="s">
        <v>170</v>
      </c>
    </row>
    <row r="189" spans="1:6" s="27" customFormat="1" ht="14.25">
      <c r="A189" s="241"/>
      <c r="B189" s="338" t="s">
        <v>465</v>
      </c>
      <c r="C189" s="243"/>
      <c r="D189" s="244">
        <f t="shared" si="2"/>
        <v>0</v>
      </c>
      <c r="E189" s="244"/>
      <c r="F189" s="229" t="s">
        <v>170</v>
      </c>
    </row>
    <row r="190" spans="1:6" s="27" customFormat="1" ht="17.25" customHeight="1">
      <c r="A190" s="245">
        <v>5131</v>
      </c>
      <c r="B190" s="335" t="s">
        <v>775</v>
      </c>
      <c r="C190" s="339" t="s">
        <v>121</v>
      </c>
      <c r="D190" s="296" t="str">
        <f t="shared" si="2"/>
        <v xml:space="preserve"> X</v>
      </c>
      <c r="E190" s="296" t="s">
        <v>176</v>
      </c>
      <c r="F190" s="229" t="s">
        <v>170</v>
      </c>
    </row>
    <row r="191" spans="1:6" s="27" customFormat="1" ht="17.25" customHeight="1">
      <c r="A191" s="245">
        <v>5132</v>
      </c>
      <c r="B191" s="270" t="s">
        <v>826</v>
      </c>
      <c r="C191" s="339" t="s">
        <v>122</v>
      </c>
      <c r="D191" s="296" t="str">
        <f t="shared" si="2"/>
        <v xml:space="preserve"> X</v>
      </c>
      <c r="E191" s="296" t="s">
        <v>176</v>
      </c>
      <c r="F191" s="229" t="s">
        <v>170</v>
      </c>
    </row>
    <row r="192" spans="1:6" s="27" customFormat="1" ht="17.25" customHeight="1">
      <c r="A192" s="245">
        <v>5133</v>
      </c>
      <c r="B192" s="270" t="s">
        <v>890</v>
      </c>
      <c r="C192" s="339" t="s">
        <v>127</v>
      </c>
      <c r="D192" s="296" t="str">
        <f t="shared" si="2"/>
        <v xml:space="preserve"> X</v>
      </c>
      <c r="E192" s="296" t="s">
        <v>176</v>
      </c>
      <c r="F192" s="229" t="s">
        <v>170</v>
      </c>
    </row>
    <row r="193" spans="1:6" s="27" customFormat="1" ht="17.25" customHeight="1">
      <c r="A193" s="245">
        <v>5134</v>
      </c>
      <c r="B193" s="270" t="s">
        <v>766</v>
      </c>
      <c r="C193" s="339" t="s">
        <v>128</v>
      </c>
      <c r="D193" s="296" t="str">
        <f t="shared" si="2"/>
        <v xml:space="preserve"> X</v>
      </c>
      <c r="E193" s="296" t="s">
        <v>176</v>
      </c>
      <c r="F193" s="229" t="s">
        <v>170</v>
      </c>
    </row>
    <row r="194" spans="1:6" s="27" customFormat="1" ht="19.5" customHeight="1" thickBot="1">
      <c r="A194" s="245">
        <v>5200</v>
      </c>
      <c r="B194" s="275" t="s">
        <v>754</v>
      </c>
      <c r="C194" s="252" t="s">
        <v>170</v>
      </c>
      <c r="D194" s="296" t="str">
        <f t="shared" si="2"/>
        <v xml:space="preserve"> X</v>
      </c>
      <c r="E194" s="296" t="s">
        <v>176</v>
      </c>
      <c r="F194" s="229" t="s">
        <v>170</v>
      </c>
    </row>
    <row r="195" spans="1:6" s="27" customFormat="1" ht="14.25">
      <c r="A195" s="336"/>
      <c r="B195" s="294" t="s">
        <v>786</v>
      </c>
      <c r="C195" s="337"/>
      <c r="D195" s="307">
        <f t="shared" si="2"/>
        <v>0</v>
      </c>
      <c r="E195" s="307"/>
      <c r="F195" s="229" t="s">
        <v>170</v>
      </c>
    </row>
    <row r="196" spans="1:6" s="27" customFormat="1" ht="27" customHeight="1">
      <c r="A196" s="241">
        <v>5211</v>
      </c>
      <c r="B196" s="335" t="s">
        <v>891</v>
      </c>
      <c r="C196" s="342" t="s">
        <v>123</v>
      </c>
      <c r="D196" s="328" t="str">
        <f t="shared" si="2"/>
        <v xml:space="preserve"> X</v>
      </c>
      <c r="E196" s="328" t="s">
        <v>176</v>
      </c>
      <c r="F196" s="229" t="s">
        <v>170</v>
      </c>
    </row>
    <row r="197" spans="1:6" s="27" customFormat="1" ht="17.25" customHeight="1">
      <c r="A197" s="245">
        <v>5221</v>
      </c>
      <c r="B197" s="270" t="s">
        <v>827</v>
      </c>
      <c r="C197" s="339" t="s">
        <v>124</v>
      </c>
      <c r="D197" s="296" t="str">
        <f t="shared" si="2"/>
        <v xml:space="preserve"> X</v>
      </c>
      <c r="E197" s="296" t="s">
        <v>176</v>
      </c>
      <c r="F197" s="229" t="s">
        <v>170</v>
      </c>
    </row>
    <row r="198" spans="1:6" s="27" customFormat="1" ht="24.75" customHeight="1">
      <c r="A198" s="245">
        <v>5231</v>
      </c>
      <c r="B198" s="270" t="s">
        <v>892</v>
      </c>
      <c r="C198" s="339" t="s">
        <v>125</v>
      </c>
      <c r="D198" s="296" t="str">
        <f t="shared" si="2"/>
        <v xml:space="preserve"> X</v>
      </c>
      <c r="E198" s="296" t="s">
        <v>176</v>
      </c>
      <c r="F198" s="229" t="s">
        <v>170</v>
      </c>
    </row>
    <row r="199" spans="1:6" s="27" customFormat="1" ht="17.25" customHeight="1">
      <c r="A199" s="245">
        <v>5241</v>
      </c>
      <c r="B199" s="270" t="s">
        <v>767</v>
      </c>
      <c r="C199" s="339" t="s">
        <v>126</v>
      </c>
      <c r="D199" s="296" t="str">
        <f t="shared" si="2"/>
        <v xml:space="preserve"> X</v>
      </c>
      <c r="E199" s="296" t="s">
        <v>176</v>
      </c>
      <c r="F199" s="229" t="s">
        <v>170</v>
      </c>
    </row>
    <row r="200" spans="1:6" s="27" customFormat="1" ht="15" thickBot="1">
      <c r="A200" s="245">
        <v>5300</v>
      </c>
      <c r="B200" s="275" t="s">
        <v>848</v>
      </c>
      <c r="C200" s="252" t="s">
        <v>170</v>
      </c>
      <c r="D200" s="296" t="str">
        <f t="shared" si="2"/>
        <v xml:space="preserve"> X</v>
      </c>
      <c r="E200" s="296" t="s">
        <v>176</v>
      </c>
      <c r="F200" s="229" t="s">
        <v>170</v>
      </c>
    </row>
    <row r="201" spans="1:6" s="27" customFormat="1" ht="15" thickBot="1">
      <c r="A201" s="227"/>
      <c r="B201" s="230" t="s">
        <v>786</v>
      </c>
      <c r="C201" s="235"/>
      <c r="D201" s="236">
        <f t="shared" si="2"/>
        <v>0</v>
      </c>
      <c r="E201" s="236"/>
      <c r="F201" s="229" t="s">
        <v>170</v>
      </c>
    </row>
    <row r="202" spans="1:6" s="27" customFormat="1" ht="13.5" customHeight="1">
      <c r="A202" s="245">
        <v>5311</v>
      </c>
      <c r="B202" s="270" t="s">
        <v>893</v>
      </c>
      <c r="C202" s="339" t="s">
        <v>129</v>
      </c>
      <c r="D202" s="296" t="str">
        <f t="shared" si="2"/>
        <v xml:space="preserve"> X</v>
      </c>
      <c r="E202" s="296" t="s">
        <v>176</v>
      </c>
      <c r="F202" s="229" t="s">
        <v>170</v>
      </c>
    </row>
    <row r="203" spans="1:6" s="27" customFormat="1" ht="24.75" thickBot="1">
      <c r="A203" s="245">
        <v>5400</v>
      </c>
      <c r="B203" s="275" t="s">
        <v>755</v>
      </c>
      <c r="C203" s="252" t="s">
        <v>170</v>
      </c>
      <c r="D203" s="296" t="str">
        <f t="shared" si="2"/>
        <v xml:space="preserve"> X</v>
      </c>
      <c r="E203" s="296" t="s">
        <v>176</v>
      </c>
      <c r="F203" s="229" t="s">
        <v>170</v>
      </c>
    </row>
    <row r="204" spans="1:6" s="27" customFormat="1" ht="15" thickBot="1">
      <c r="A204" s="227"/>
      <c r="B204" s="230" t="s">
        <v>786</v>
      </c>
      <c r="C204" s="235"/>
      <c r="D204" s="236">
        <f t="shared" ref="D204:D232" si="3">E204</f>
        <v>0</v>
      </c>
      <c r="E204" s="236"/>
      <c r="F204" s="229" t="s">
        <v>170</v>
      </c>
    </row>
    <row r="205" spans="1:6" s="27" customFormat="1" ht="14.25">
      <c r="A205" s="245">
        <v>5411</v>
      </c>
      <c r="B205" s="270" t="s">
        <v>743</v>
      </c>
      <c r="C205" s="339" t="s">
        <v>130</v>
      </c>
      <c r="D205" s="296" t="str">
        <f t="shared" si="3"/>
        <v xml:space="preserve"> X</v>
      </c>
      <c r="E205" s="296" t="s">
        <v>176</v>
      </c>
      <c r="F205" s="229" t="s">
        <v>170</v>
      </c>
    </row>
    <row r="206" spans="1:6" s="27" customFormat="1" ht="14.25">
      <c r="A206" s="245">
        <v>5421</v>
      </c>
      <c r="B206" s="270" t="s">
        <v>894</v>
      </c>
      <c r="C206" s="339" t="s">
        <v>131</v>
      </c>
      <c r="D206" s="296" t="str">
        <f t="shared" si="3"/>
        <v xml:space="preserve"> X</v>
      </c>
      <c r="E206" s="296" t="s">
        <v>176</v>
      </c>
      <c r="F206" s="229" t="s">
        <v>170</v>
      </c>
    </row>
    <row r="207" spans="1:6" s="27" customFormat="1" ht="14.25">
      <c r="A207" s="245">
        <v>5431</v>
      </c>
      <c r="B207" s="270" t="s">
        <v>828</v>
      </c>
      <c r="C207" s="339" t="s">
        <v>132</v>
      </c>
      <c r="D207" s="296" t="str">
        <f t="shared" si="3"/>
        <v xml:space="preserve"> X</v>
      </c>
      <c r="E207" s="296" t="s">
        <v>176</v>
      </c>
      <c r="F207" s="229" t="s">
        <v>170</v>
      </c>
    </row>
    <row r="208" spans="1:6" s="27" customFormat="1" ht="15" thickBot="1">
      <c r="A208" s="253">
        <v>5441</v>
      </c>
      <c r="B208" s="343" t="s">
        <v>829</v>
      </c>
      <c r="C208" s="344" t="s">
        <v>133</v>
      </c>
      <c r="D208" s="298" t="str">
        <f t="shared" si="3"/>
        <v xml:space="preserve"> X</v>
      </c>
      <c r="E208" s="298" t="s">
        <v>176</v>
      </c>
      <c r="F208" s="229" t="s">
        <v>170</v>
      </c>
    </row>
    <row r="209" spans="1:7" s="30" customFormat="1" ht="59.25" customHeight="1">
      <c r="A209" s="345" t="s">
        <v>15</v>
      </c>
      <c r="B209" s="346" t="s">
        <v>904</v>
      </c>
      <c r="C209" s="347" t="s">
        <v>170</v>
      </c>
      <c r="D209" s="296" t="str">
        <f t="shared" si="3"/>
        <v xml:space="preserve">        X</v>
      </c>
      <c r="E209" s="296" t="s">
        <v>169</v>
      </c>
      <c r="F209" s="229" t="s">
        <v>170</v>
      </c>
    </row>
    <row r="210" spans="1:7" s="31" customFormat="1" ht="14.25">
      <c r="A210" s="348"/>
      <c r="B210" s="349" t="s">
        <v>469</v>
      </c>
      <c r="C210" s="350"/>
      <c r="D210" s="250">
        <f t="shared" si="3"/>
        <v>0</v>
      </c>
      <c r="E210" s="250"/>
      <c r="F210" s="229" t="s">
        <v>170</v>
      </c>
    </row>
    <row r="211" spans="1:7" s="32" customFormat="1" ht="41.25">
      <c r="A211" s="351" t="s">
        <v>16</v>
      </c>
      <c r="B211" s="352" t="s">
        <v>849</v>
      </c>
      <c r="C211" s="353" t="s">
        <v>170</v>
      </c>
      <c r="D211" s="250" t="str">
        <f t="shared" si="3"/>
        <v xml:space="preserve">        X</v>
      </c>
      <c r="E211" s="250" t="s">
        <v>169</v>
      </c>
      <c r="F211" s="229" t="s">
        <v>170</v>
      </c>
    </row>
    <row r="212" spans="1:7" s="32" customFormat="1" ht="14.25">
      <c r="A212" s="351"/>
      <c r="B212" s="349" t="s">
        <v>469</v>
      </c>
      <c r="C212" s="353"/>
      <c r="D212" s="250" t="str">
        <f t="shared" si="3"/>
        <v xml:space="preserve">        X</v>
      </c>
      <c r="E212" s="250" t="s">
        <v>169</v>
      </c>
      <c r="F212" s="229" t="s">
        <v>170</v>
      </c>
    </row>
    <row r="213" spans="1:7" s="32" customFormat="1" ht="14.25">
      <c r="A213" s="351" t="s">
        <v>17</v>
      </c>
      <c r="B213" s="354" t="s">
        <v>850</v>
      </c>
      <c r="C213" s="355" t="s">
        <v>46</v>
      </c>
      <c r="D213" s="250" t="str">
        <f t="shared" si="3"/>
        <v xml:space="preserve">        X</v>
      </c>
      <c r="E213" s="250" t="s">
        <v>169</v>
      </c>
      <c r="F213" s="229" t="s">
        <v>170</v>
      </c>
    </row>
    <row r="214" spans="1:7" s="33" customFormat="1" ht="14.25">
      <c r="A214" s="351" t="s">
        <v>18</v>
      </c>
      <c r="B214" s="354" t="s">
        <v>851</v>
      </c>
      <c r="C214" s="355" t="s">
        <v>47</v>
      </c>
      <c r="D214" s="250" t="str">
        <f t="shared" si="3"/>
        <v xml:space="preserve">        X</v>
      </c>
      <c r="E214" s="250" t="s">
        <v>169</v>
      </c>
      <c r="F214" s="229" t="s">
        <v>170</v>
      </c>
    </row>
    <row r="215" spans="1:7" s="32" customFormat="1" ht="13.5" customHeight="1">
      <c r="A215" s="356" t="s">
        <v>19</v>
      </c>
      <c r="B215" s="354" t="s">
        <v>852</v>
      </c>
      <c r="C215" s="355" t="s">
        <v>48</v>
      </c>
      <c r="D215" s="250" t="str">
        <f t="shared" si="3"/>
        <v xml:space="preserve">        X</v>
      </c>
      <c r="E215" s="250" t="s">
        <v>169</v>
      </c>
      <c r="F215" s="229" t="s">
        <v>170</v>
      </c>
      <c r="G215" s="34"/>
    </row>
    <row r="216" spans="1:7" s="32" customFormat="1" ht="31.5" customHeight="1">
      <c r="A216" s="356" t="s">
        <v>20</v>
      </c>
      <c r="B216" s="352" t="s">
        <v>853</v>
      </c>
      <c r="C216" s="353" t="s">
        <v>170</v>
      </c>
      <c r="D216" s="250" t="str">
        <f t="shared" si="3"/>
        <v xml:space="preserve">        X</v>
      </c>
      <c r="E216" s="250" t="s">
        <v>169</v>
      </c>
      <c r="F216" s="229" t="s">
        <v>170</v>
      </c>
      <c r="G216" s="34"/>
    </row>
    <row r="217" spans="1:7" s="32" customFormat="1" ht="14.25">
      <c r="A217" s="356"/>
      <c r="B217" s="349" t="s">
        <v>469</v>
      </c>
      <c r="C217" s="353"/>
      <c r="D217" s="250">
        <f t="shared" si="3"/>
        <v>0</v>
      </c>
      <c r="E217" s="250"/>
      <c r="F217" s="229" t="s">
        <v>170</v>
      </c>
      <c r="G217" s="34"/>
    </row>
    <row r="218" spans="1:7" s="32" customFormat="1" ht="29.25" customHeight="1">
      <c r="A218" s="356" t="s">
        <v>21</v>
      </c>
      <c r="B218" s="354" t="s">
        <v>854</v>
      </c>
      <c r="C218" s="357" t="s">
        <v>52</v>
      </c>
      <c r="D218" s="250" t="str">
        <f t="shared" si="3"/>
        <v xml:space="preserve">        X</v>
      </c>
      <c r="E218" s="250" t="s">
        <v>169</v>
      </c>
      <c r="F218" s="229" t="s">
        <v>170</v>
      </c>
      <c r="G218" s="34"/>
    </row>
    <row r="219" spans="1:7" s="32" customFormat="1" ht="25.5">
      <c r="A219" s="356" t="s">
        <v>22</v>
      </c>
      <c r="B219" s="354" t="s">
        <v>855</v>
      </c>
      <c r="C219" s="353" t="s">
        <v>170</v>
      </c>
      <c r="D219" s="250" t="str">
        <f t="shared" si="3"/>
        <v xml:space="preserve">        X</v>
      </c>
      <c r="E219" s="250" t="s">
        <v>169</v>
      </c>
      <c r="F219" s="229" t="s">
        <v>170</v>
      </c>
      <c r="G219" s="34"/>
    </row>
    <row r="220" spans="1:7" s="32" customFormat="1" ht="14.25">
      <c r="A220" s="356"/>
      <c r="B220" s="349" t="s">
        <v>465</v>
      </c>
      <c r="C220" s="353"/>
      <c r="D220" s="250">
        <f t="shared" si="3"/>
        <v>0</v>
      </c>
      <c r="E220" s="250"/>
      <c r="F220" s="229" t="s">
        <v>170</v>
      </c>
      <c r="G220" s="34"/>
    </row>
    <row r="221" spans="1:7" s="32" customFormat="1" ht="25.5">
      <c r="A221" s="356" t="s">
        <v>23</v>
      </c>
      <c r="B221" s="349" t="s">
        <v>895</v>
      </c>
      <c r="C221" s="355" t="s">
        <v>56</v>
      </c>
      <c r="D221" s="250" t="str">
        <f t="shared" si="3"/>
        <v xml:space="preserve">        X</v>
      </c>
      <c r="E221" s="250" t="s">
        <v>169</v>
      </c>
      <c r="F221" s="229" t="s">
        <v>170</v>
      </c>
      <c r="G221" s="34"/>
    </row>
    <row r="222" spans="1:7" s="32" customFormat="1" ht="25.5">
      <c r="A222" s="358" t="s">
        <v>24</v>
      </c>
      <c r="B222" s="349" t="s">
        <v>896</v>
      </c>
      <c r="C222" s="357" t="s">
        <v>57</v>
      </c>
      <c r="D222" s="250" t="str">
        <f t="shared" si="3"/>
        <v xml:space="preserve">        X</v>
      </c>
      <c r="E222" s="250" t="s">
        <v>169</v>
      </c>
      <c r="F222" s="229" t="s">
        <v>170</v>
      </c>
      <c r="G222" s="34"/>
    </row>
    <row r="223" spans="1:7" s="32" customFormat="1" ht="25.5">
      <c r="A223" s="356" t="s">
        <v>25</v>
      </c>
      <c r="B223" s="359" t="s">
        <v>897</v>
      </c>
      <c r="C223" s="357" t="s">
        <v>58</v>
      </c>
      <c r="D223" s="250" t="str">
        <f t="shared" si="3"/>
        <v xml:space="preserve">        X</v>
      </c>
      <c r="E223" s="250" t="s">
        <v>169</v>
      </c>
      <c r="F223" s="229" t="s">
        <v>170</v>
      </c>
      <c r="G223" s="34"/>
    </row>
    <row r="224" spans="1:7" s="32" customFormat="1" ht="28.5">
      <c r="A224" s="356" t="s">
        <v>26</v>
      </c>
      <c r="B224" s="352" t="s">
        <v>856</v>
      </c>
      <c r="C224" s="353" t="s">
        <v>170</v>
      </c>
      <c r="D224" s="250" t="str">
        <f t="shared" si="3"/>
        <v xml:space="preserve">        X</v>
      </c>
      <c r="E224" s="250" t="s">
        <v>169</v>
      </c>
      <c r="F224" s="229" t="s">
        <v>170</v>
      </c>
    </row>
    <row r="225" spans="1:6" s="32" customFormat="1" ht="14.25">
      <c r="A225" s="356"/>
      <c r="B225" s="349" t="s">
        <v>469</v>
      </c>
      <c r="C225" s="353"/>
      <c r="D225" s="250">
        <f t="shared" si="3"/>
        <v>0</v>
      </c>
      <c r="E225" s="250"/>
      <c r="F225" s="229" t="s">
        <v>170</v>
      </c>
    </row>
    <row r="226" spans="1:6" s="32" customFormat="1" ht="25.5">
      <c r="A226" s="358" t="s">
        <v>27</v>
      </c>
      <c r="B226" s="354" t="s">
        <v>857</v>
      </c>
      <c r="C226" s="360" t="s">
        <v>60</v>
      </c>
      <c r="D226" s="250" t="str">
        <f t="shared" si="3"/>
        <v xml:space="preserve">        X</v>
      </c>
      <c r="E226" s="250" t="s">
        <v>169</v>
      </c>
      <c r="F226" s="229" t="s">
        <v>170</v>
      </c>
    </row>
    <row r="227" spans="1:6" s="32" customFormat="1" ht="55.5">
      <c r="A227" s="356" t="s">
        <v>28</v>
      </c>
      <c r="B227" s="352" t="s">
        <v>858</v>
      </c>
      <c r="C227" s="353" t="s">
        <v>170</v>
      </c>
      <c r="D227" s="250" t="str">
        <f t="shared" si="3"/>
        <v xml:space="preserve">        X</v>
      </c>
      <c r="E227" s="250" t="s">
        <v>169</v>
      </c>
      <c r="F227" s="229" t="s">
        <v>170</v>
      </c>
    </row>
    <row r="228" spans="1:6" s="32" customFormat="1" ht="14.25">
      <c r="A228" s="356"/>
      <c r="B228" s="349" t="s">
        <v>469</v>
      </c>
      <c r="C228" s="353"/>
      <c r="D228" s="250">
        <f t="shared" si="3"/>
        <v>0</v>
      </c>
      <c r="E228" s="250"/>
      <c r="F228" s="229" t="s">
        <v>170</v>
      </c>
    </row>
    <row r="229" spans="1:6" s="32" customFormat="1" ht="14.25">
      <c r="A229" s="356" t="s">
        <v>29</v>
      </c>
      <c r="B229" s="354" t="s">
        <v>859</v>
      </c>
      <c r="C229" s="355" t="s">
        <v>61</v>
      </c>
      <c r="D229" s="250" t="str">
        <f t="shared" si="3"/>
        <v xml:space="preserve">        X</v>
      </c>
      <c r="E229" s="250" t="s">
        <v>169</v>
      </c>
      <c r="F229" s="229" t="s">
        <v>170</v>
      </c>
    </row>
    <row r="230" spans="1:6" s="32" customFormat="1" ht="15.75" customHeight="1">
      <c r="A230" s="358" t="s">
        <v>31</v>
      </c>
      <c r="B230" s="354" t="s">
        <v>900</v>
      </c>
      <c r="C230" s="360" t="s">
        <v>62</v>
      </c>
      <c r="D230" s="250" t="str">
        <f t="shared" si="3"/>
        <v xml:space="preserve">        X</v>
      </c>
      <c r="E230" s="250" t="s">
        <v>169</v>
      </c>
      <c r="F230" s="229" t="s">
        <v>170</v>
      </c>
    </row>
    <row r="231" spans="1:6" s="32" customFormat="1" ht="38.25">
      <c r="A231" s="356" t="s">
        <v>32</v>
      </c>
      <c r="B231" s="354" t="s">
        <v>860</v>
      </c>
      <c r="C231" s="357" t="s">
        <v>63</v>
      </c>
      <c r="D231" s="250" t="str">
        <f t="shared" si="3"/>
        <v xml:space="preserve">        X</v>
      </c>
      <c r="E231" s="250" t="s">
        <v>169</v>
      </c>
      <c r="F231" s="229" t="s">
        <v>170</v>
      </c>
    </row>
    <row r="232" spans="1:6" s="32" customFormat="1" ht="26.25" thickBot="1">
      <c r="A232" s="361" t="s">
        <v>33</v>
      </c>
      <c r="B232" s="362" t="s">
        <v>861</v>
      </c>
      <c r="C232" s="363" t="s">
        <v>64</v>
      </c>
      <c r="D232" s="256" t="str">
        <f t="shared" si="3"/>
        <v xml:space="preserve">        X</v>
      </c>
      <c r="E232" s="256" t="s">
        <v>169</v>
      </c>
      <c r="F232" s="229" t="s">
        <v>170</v>
      </c>
    </row>
    <row r="233" spans="1:6" s="6" customFormat="1" ht="14.25">
      <c r="A233" s="364"/>
      <c r="B233" s="365"/>
      <c r="C233" s="366"/>
      <c r="D233" s="366"/>
      <c r="E233" s="367"/>
      <c r="F233" s="368"/>
    </row>
    <row r="234" spans="1:6" s="6" customFormat="1" ht="14.25">
      <c r="A234" s="364"/>
      <c r="B234" s="369"/>
      <c r="C234" s="370"/>
      <c r="D234" s="370"/>
      <c r="E234" s="367"/>
      <c r="F234" s="368"/>
    </row>
    <row r="235" spans="1:6" s="6" customFormat="1" ht="14.25">
      <c r="A235" s="364"/>
      <c r="B235" s="371"/>
      <c r="C235" s="370"/>
      <c r="D235" s="370"/>
      <c r="E235" s="367"/>
      <c r="F235" s="368"/>
    </row>
    <row r="236" spans="1:6" s="6" customFormat="1" ht="14.25">
      <c r="A236" s="364"/>
      <c r="B236" s="372"/>
      <c r="C236" s="373"/>
      <c r="D236" s="373"/>
      <c r="E236" s="367"/>
      <c r="F236" s="368"/>
    </row>
    <row r="237" spans="1:6" s="6" customFormat="1" ht="14.25">
      <c r="A237" s="364"/>
      <c r="B237" s="369"/>
      <c r="C237" s="370"/>
      <c r="D237" s="370"/>
      <c r="E237" s="367"/>
      <c r="F237" s="368"/>
    </row>
    <row r="238" spans="1:6" s="6" customFormat="1" ht="14.25">
      <c r="A238" s="364"/>
      <c r="B238" s="374"/>
      <c r="C238" s="370"/>
      <c r="D238" s="370"/>
      <c r="E238" s="367"/>
      <c r="F238" s="368"/>
    </row>
    <row r="239" spans="1:6" s="6" customFormat="1">
      <c r="A239" s="364"/>
      <c r="B239" s="374"/>
      <c r="C239" s="370"/>
      <c r="D239" s="370"/>
      <c r="E239" s="375"/>
      <c r="F239" s="376"/>
    </row>
    <row r="240" spans="1:6" s="6" customFormat="1">
      <c r="A240" s="364"/>
      <c r="B240" s="374"/>
      <c r="C240" s="370"/>
      <c r="D240" s="370"/>
      <c r="E240" s="375"/>
      <c r="F240" s="376"/>
    </row>
    <row r="241" spans="1:6" s="6" customFormat="1">
      <c r="A241" s="364"/>
      <c r="B241" s="374"/>
      <c r="C241" s="370"/>
      <c r="D241" s="370"/>
      <c r="E241" s="375"/>
      <c r="F241" s="376"/>
    </row>
    <row r="242" spans="1:6" s="6" customFormat="1">
      <c r="A242" s="364"/>
      <c r="B242" s="372"/>
      <c r="C242" s="373"/>
      <c r="D242" s="373"/>
      <c r="E242" s="375"/>
      <c r="F242" s="376"/>
    </row>
    <row r="243" spans="1:6" s="6" customFormat="1">
      <c r="A243" s="364"/>
      <c r="B243" s="374"/>
      <c r="C243" s="370"/>
      <c r="D243" s="370"/>
      <c r="E243" s="375"/>
      <c r="F243" s="376"/>
    </row>
    <row r="244" spans="1:6" s="6" customFormat="1">
      <c r="A244" s="364"/>
      <c r="B244" s="374"/>
      <c r="C244" s="370"/>
      <c r="D244" s="370"/>
      <c r="E244" s="375"/>
      <c r="F244" s="376"/>
    </row>
    <row r="245" spans="1:6" s="6" customFormat="1">
      <c r="A245" s="364"/>
      <c r="B245" s="374"/>
      <c r="C245" s="370"/>
      <c r="D245" s="370"/>
      <c r="E245" s="375"/>
      <c r="F245" s="376"/>
    </row>
    <row r="246" spans="1:6" s="6" customFormat="1">
      <c r="A246" s="364"/>
      <c r="B246" s="374"/>
      <c r="C246" s="370"/>
      <c r="D246" s="370"/>
      <c r="E246" s="375"/>
      <c r="F246" s="376"/>
    </row>
    <row r="247" spans="1:6" s="6" customFormat="1">
      <c r="A247" s="364"/>
      <c r="B247" s="374"/>
      <c r="C247" s="370"/>
      <c r="D247" s="370"/>
      <c r="E247" s="375"/>
      <c r="F247" s="376"/>
    </row>
    <row r="248" spans="1:6" s="6" customFormat="1">
      <c r="A248" s="364"/>
      <c r="B248" s="374"/>
      <c r="C248" s="370"/>
      <c r="D248" s="370"/>
      <c r="E248" s="375"/>
      <c r="F248" s="376"/>
    </row>
    <row r="249" spans="1:6" s="6" customFormat="1">
      <c r="A249" s="364"/>
      <c r="B249" s="372"/>
      <c r="C249" s="373"/>
      <c r="D249" s="373"/>
      <c r="E249" s="375"/>
      <c r="F249" s="376"/>
    </row>
    <row r="250" spans="1:6" s="6" customFormat="1">
      <c r="A250" s="364"/>
      <c r="B250" s="374"/>
      <c r="C250" s="370"/>
      <c r="D250" s="370"/>
      <c r="E250" s="375"/>
      <c r="F250" s="376"/>
    </row>
    <row r="251" spans="1:6" s="6" customFormat="1">
      <c r="A251" s="364"/>
      <c r="B251" s="369"/>
      <c r="C251" s="370"/>
      <c r="D251" s="370"/>
      <c r="E251" s="375"/>
      <c r="F251" s="376"/>
    </row>
    <row r="252" spans="1:6" s="6" customFormat="1">
      <c r="A252" s="364"/>
      <c r="B252" s="374"/>
      <c r="C252" s="370"/>
      <c r="D252" s="370"/>
      <c r="E252" s="375"/>
      <c r="F252" s="376"/>
    </row>
    <row r="253" spans="1:6" s="6" customFormat="1">
      <c r="A253" s="364"/>
      <c r="B253" s="377"/>
      <c r="C253" s="370"/>
      <c r="D253" s="370"/>
      <c r="E253" s="375"/>
      <c r="F253" s="376"/>
    </row>
    <row r="254" spans="1:6" s="6" customFormat="1">
      <c r="A254" s="364"/>
      <c r="B254" s="372"/>
      <c r="C254" s="373"/>
      <c r="D254" s="373"/>
      <c r="E254" s="375"/>
      <c r="F254" s="376"/>
    </row>
    <row r="255" spans="1:6" s="6" customFormat="1">
      <c r="A255" s="364"/>
      <c r="B255" s="374"/>
      <c r="C255" s="370"/>
      <c r="D255" s="370"/>
      <c r="E255" s="375"/>
      <c r="F255" s="376"/>
    </row>
    <row r="256" spans="1:6" s="6" customFormat="1">
      <c r="A256" s="364"/>
      <c r="B256" s="374"/>
      <c r="C256" s="370"/>
      <c r="D256" s="370"/>
      <c r="E256" s="375"/>
      <c r="F256" s="376"/>
    </row>
    <row r="257" spans="1:6" s="6" customFormat="1">
      <c r="A257" s="364"/>
      <c r="B257" s="372"/>
      <c r="C257" s="373"/>
      <c r="D257" s="373"/>
      <c r="E257" s="375"/>
      <c r="F257" s="376"/>
    </row>
    <row r="258" spans="1:6" s="6" customFormat="1">
      <c r="A258" s="364"/>
      <c r="B258" s="374"/>
      <c r="C258" s="370"/>
      <c r="D258" s="370"/>
      <c r="E258" s="375"/>
      <c r="F258" s="376"/>
    </row>
    <row r="259" spans="1:6" s="6" customFormat="1">
      <c r="A259" s="364"/>
      <c r="B259" s="374"/>
      <c r="C259" s="370"/>
      <c r="D259" s="370"/>
      <c r="E259" s="375"/>
      <c r="F259" s="376"/>
    </row>
    <row r="260" spans="1:6" s="6" customFormat="1">
      <c r="A260" s="364"/>
      <c r="B260" s="377"/>
      <c r="C260" s="370"/>
      <c r="D260" s="370"/>
      <c r="E260" s="375"/>
      <c r="F260" s="376"/>
    </row>
    <row r="261" spans="1:6" s="6" customFormat="1">
      <c r="A261" s="364"/>
      <c r="B261" s="372"/>
      <c r="C261" s="373"/>
      <c r="D261" s="373"/>
      <c r="E261" s="375"/>
      <c r="F261" s="376"/>
    </row>
    <row r="262" spans="1:6" s="6" customFormat="1">
      <c r="A262" s="364"/>
      <c r="B262" s="374"/>
      <c r="C262" s="370"/>
      <c r="D262" s="370"/>
      <c r="E262" s="375"/>
      <c r="F262" s="376"/>
    </row>
    <row r="263" spans="1:6" s="6" customFormat="1">
      <c r="A263" s="364"/>
      <c r="B263" s="374"/>
      <c r="C263" s="370"/>
      <c r="D263" s="370"/>
      <c r="E263" s="375"/>
      <c r="F263" s="376"/>
    </row>
    <row r="264" spans="1:6" s="6" customFormat="1">
      <c r="A264" s="364"/>
      <c r="B264" s="372"/>
      <c r="C264" s="373"/>
      <c r="D264" s="373"/>
      <c r="E264" s="375"/>
      <c r="F264" s="376"/>
    </row>
    <row r="265" spans="1:6" s="6" customFormat="1">
      <c r="A265" s="364"/>
      <c r="B265" s="374"/>
      <c r="C265" s="370"/>
      <c r="D265" s="370"/>
      <c r="E265" s="375"/>
      <c r="F265" s="376"/>
    </row>
    <row r="266" spans="1:6" s="6" customFormat="1">
      <c r="A266" s="364"/>
      <c r="B266" s="374"/>
      <c r="C266" s="370"/>
      <c r="D266" s="370"/>
      <c r="E266" s="375"/>
      <c r="F266" s="376"/>
    </row>
    <row r="267" spans="1:6" s="6" customFormat="1">
      <c r="A267" s="364"/>
      <c r="B267" s="374"/>
      <c r="C267" s="370"/>
      <c r="D267" s="370"/>
      <c r="E267" s="375"/>
      <c r="F267" s="376"/>
    </row>
    <row r="268" spans="1:6" s="6" customFormat="1">
      <c r="A268" s="364"/>
      <c r="B268" s="374"/>
      <c r="C268" s="370"/>
      <c r="D268" s="370"/>
      <c r="E268" s="375"/>
      <c r="F268" s="376"/>
    </row>
    <row r="269" spans="1:6" s="6" customFormat="1">
      <c r="A269" s="364"/>
      <c r="B269" s="374"/>
      <c r="C269" s="370"/>
      <c r="D269" s="370"/>
      <c r="E269" s="375"/>
      <c r="F269" s="376"/>
    </row>
    <row r="270" spans="1:6" s="6" customFormat="1">
      <c r="A270" s="364"/>
      <c r="B270" s="372"/>
      <c r="C270" s="373"/>
      <c r="D270" s="373"/>
      <c r="E270" s="375"/>
      <c r="F270" s="376"/>
    </row>
    <row r="271" spans="1:6" s="6" customFormat="1">
      <c r="A271" s="364"/>
      <c r="B271" s="374"/>
      <c r="C271" s="370"/>
      <c r="D271" s="370"/>
      <c r="E271" s="375"/>
      <c r="F271" s="376"/>
    </row>
    <row r="272" spans="1:6" s="6" customFormat="1">
      <c r="A272" s="364"/>
      <c r="B272" s="374"/>
      <c r="C272" s="370"/>
      <c r="D272" s="370"/>
      <c r="E272" s="375"/>
      <c r="F272" s="376"/>
    </row>
    <row r="273" spans="1:6" s="6" customFormat="1">
      <c r="A273" s="364"/>
      <c r="B273" s="374"/>
      <c r="C273" s="370"/>
      <c r="D273" s="370"/>
      <c r="E273" s="375"/>
      <c r="F273" s="376"/>
    </row>
    <row r="274" spans="1:6" s="6" customFormat="1">
      <c r="A274" s="364"/>
      <c r="B274" s="369"/>
      <c r="C274" s="370"/>
      <c r="D274" s="370"/>
      <c r="E274" s="375"/>
      <c r="F274" s="376"/>
    </row>
    <row r="275" spans="1:6" s="6" customFormat="1">
      <c r="A275" s="364"/>
      <c r="B275" s="369"/>
      <c r="C275" s="370"/>
      <c r="D275" s="370"/>
      <c r="E275" s="375"/>
      <c r="F275" s="376"/>
    </row>
    <row r="276" spans="1:6" s="6" customFormat="1">
      <c r="A276" s="364"/>
      <c r="B276" s="369"/>
      <c r="C276" s="370"/>
      <c r="D276" s="370"/>
      <c r="E276" s="375"/>
      <c r="F276" s="376"/>
    </row>
    <row r="277" spans="1:6" s="6" customFormat="1">
      <c r="A277" s="364"/>
      <c r="B277" s="369"/>
      <c r="C277" s="370"/>
      <c r="D277" s="370"/>
      <c r="E277" s="375"/>
      <c r="F277" s="376"/>
    </row>
    <row r="278" spans="1:6" s="6" customFormat="1">
      <c r="A278" s="364"/>
      <c r="B278" s="369"/>
      <c r="C278" s="370"/>
      <c r="D278" s="370"/>
      <c r="E278" s="375"/>
      <c r="F278" s="376"/>
    </row>
    <row r="279" spans="1:6" s="6" customFormat="1">
      <c r="A279" s="364"/>
      <c r="B279" s="374"/>
      <c r="C279" s="370"/>
      <c r="D279" s="370"/>
      <c r="E279" s="375"/>
      <c r="F279" s="376"/>
    </row>
    <row r="280" spans="1:6" s="6" customFormat="1">
      <c r="A280" s="364"/>
      <c r="B280" s="374"/>
      <c r="C280" s="370"/>
      <c r="D280" s="370"/>
      <c r="E280" s="375"/>
      <c r="F280" s="376"/>
    </row>
    <row r="281" spans="1:6" s="6" customFormat="1">
      <c r="A281" s="364"/>
      <c r="B281" s="374"/>
      <c r="C281" s="370"/>
      <c r="D281" s="370"/>
      <c r="E281" s="375"/>
      <c r="F281" s="376"/>
    </row>
    <row r="282" spans="1:6" s="6" customFormat="1">
      <c r="A282" s="364"/>
      <c r="B282" s="371"/>
      <c r="C282" s="370"/>
      <c r="D282" s="370"/>
      <c r="E282" s="375"/>
      <c r="F282" s="376"/>
    </row>
    <row r="283" spans="1:6" s="6" customFormat="1">
      <c r="A283" s="364"/>
      <c r="B283" s="369"/>
      <c r="C283" s="373"/>
      <c r="D283" s="373"/>
      <c r="E283" s="375"/>
      <c r="F283" s="376"/>
    </row>
    <row r="284" spans="1:6" s="6" customFormat="1" ht="65.25" customHeight="1">
      <c r="A284" s="364"/>
      <c r="B284" s="374"/>
      <c r="C284" s="370"/>
      <c r="D284" s="370"/>
      <c r="E284" s="375"/>
      <c r="F284" s="376"/>
    </row>
    <row r="285" spans="1:6" s="6" customFormat="1" ht="39.75" customHeight="1">
      <c r="A285" s="364"/>
      <c r="B285" s="374"/>
      <c r="C285" s="370"/>
      <c r="D285" s="370"/>
      <c r="E285" s="375"/>
      <c r="F285" s="376"/>
    </row>
    <row r="286" spans="1:6" s="6" customFormat="1">
      <c r="A286" s="364"/>
      <c r="B286" s="374"/>
      <c r="C286" s="370"/>
      <c r="D286" s="370"/>
      <c r="E286" s="375"/>
      <c r="F286" s="376"/>
    </row>
    <row r="287" spans="1:6" s="6" customFormat="1">
      <c r="A287" s="364"/>
      <c r="B287" s="374"/>
      <c r="C287" s="370"/>
      <c r="D287" s="370"/>
      <c r="E287" s="375"/>
      <c r="F287" s="376"/>
    </row>
    <row r="288" spans="1:6" s="6" customFormat="1">
      <c r="A288" s="364"/>
      <c r="B288" s="374"/>
      <c r="C288" s="370"/>
      <c r="D288" s="370"/>
      <c r="E288" s="375"/>
      <c r="F288" s="376"/>
    </row>
    <row r="289" spans="1:6" s="6" customFormat="1">
      <c r="A289" s="364"/>
      <c r="B289" s="374"/>
      <c r="C289" s="370"/>
      <c r="D289" s="370"/>
      <c r="E289" s="375"/>
      <c r="F289" s="376"/>
    </row>
    <row r="290" spans="1:6" s="6" customFormat="1">
      <c r="A290" s="364"/>
      <c r="B290" s="374"/>
      <c r="C290" s="370"/>
      <c r="D290" s="370"/>
      <c r="E290" s="375"/>
      <c r="F290" s="376"/>
    </row>
    <row r="291" spans="1:6" s="6" customFormat="1">
      <c r="A291" s="364"/>
      <c r="B291" s="374"/>
      <c r="C291" s="370"/>
      <c r="D291" s="370"/>
      <c r="E291" s="375"/>
      <c r="F291" s="376"/>
    </row>
    <row r="292" spans="1:6" s="6" customFormat="1">
      <c r="A292" s="364"/>
      <c r="B292" s="374"/>
      <c r="C292" s="370"/>
      <c r="D292" s="370"/>
      <c r="E292" s="375"/>
      <c r="F292" s="376"/>
    </row>
    <row r="293" spans="1:6" s="6" customFormat="1">
      <c r="A293" s="364"/>
      <c r="B293" s="374"/>
      <c r="C293" s="370"/>
      <c r="D293" s="370"/>
      <c r="E293" s="375"/>
      <c r="F293" s="376"/>
    </row>
    <row r="294" spans="1:6" s="6" customFormat="1">
      <c r="A294" s="364"/>
      <c r="B294" s="374"/>
      <c r="C294" s="370"/>
      <c r="D294" s="370"/>
      <c r="E294" s="375"/>
      <c r="F294" s="376"/>
    </row>
    <row r="295" spans="1:6" s="6" customFormat="1">
      <c r="A295" s="364"/>
      <c r="B295" s="374"/>
      <c r="C295" s="370"/>
      <c r="D295" s="370"/>
      <c r="E295" s="375"/>
      <c r="F295" s="376"/>
    </row>
    <row r="296" spans="1:6" s="6" customFormat="1">
      <c r="A296" s="364"/>
      <c r="B296" s="374"/>
      <c r="C296" s="370"/>
      <c r="D296" s="370"/>
      <c r="E296" s="375"/>
      <c r="F296" s="376"/>
    </row>
    <row r="297" spans="1:6" s="6" customFormat="1">
      <c r="A297" s="364"/>
      <c r="B297" s="378"/>
      <c r="C297" s="370"/>
      <c r="D297" s="370"/>
      <c r="E297" s="375"/>
      <c r="F297" s="376"/>
    </row>
    <row r="298" spans="1:6" s="6" customFormat="1">
      <c r="A298" s="364"/>
      <c r="B298" s="374"/>
      <c r="C298" s="370"/>
      <c r="D298" s="370"/>
      <c r="E298" s="375"/>
      <c r="F298" s="376"/>
    </row>
    <row r="299" spans="1:6" s="6" customFormat="1">
      <c r="A299" s="364"/>
      <c r="B299" s="379"/>
      <c r="C299" s="370"/>
      <c r="D299" s="370"/>
      <c r="E299" s="375"/>
      <c r="F299" s="376"/>
    </row>
    <row r="300" spans="1:6" s="6" customFormat="1">
      <c r="A300" s="364"/>
      <c r="B300" s="379"/>
      <c r="C300" s="370"/>
      <c r="D300" s="370"/>
      <c r="E300" s="375"/>
      <c r="F300" s="376"/>
    </row>
    <row r="301" spans="1:6" s="6" customFormat="1">
      <c r="A301" s="364"/>
      <c r="B301" s="379"/>
      <c r="C301" s="380"/>
      <c r="D301" s="380"/>
      <c r="E301" s="375"/>
      <c r="F301" s="376"/>
    </row>
    <row r="302" spans="1:6" s="6" customFormat="1">
      <c r="A302" s="364"/>
      <c r="B302" s="379"/>
      <c r="C302" s="380"/>
      <c r="D302" s="380"/>
      <c r="E302" s="375"/>
      <c r="F302" s="376"/>
    </row>
    <row r="303" spans="1:6" s="6" customFormat="1">
      <c r="A303" s="364"/>
      <c r="B303" s="381"/>
      <c r="C303" s="380"/>
      <c r="D303" s="380"/>
      <c r="E303" s="375"/>
      <c r="F303" s="376"/>
    </row>
    <row r="304" spans="1:6" s="6" customFormat="1">
      <c r="A304" s="364"/>
      <c r="B304" s="374"/>
      <c r="C304" s="370"/>
      <c r="D304" s="370"/>
      <c r="E304" s="375"/>
      <c r="F304" s="376"/>
    </row>
    <row r="305" spans="1:6" s="6" customFormat="1">
      <c r="A305" s="364"/>
      <c r="B305" s="374"/>
      <c r="C305" s="370"/>
      <c r="D305" s="370"/>
      <c r="E305" s="375"/>
      <c r="F305" s="376"/>
    </row>
    <row r="306" spans="1:6" s="6" customFormat="1">
      <c r="A306" s="364"/>
      <c r="B306" s="374"/>
      <c r="C306" s="370"/>
      <c r="D306" s="370"/>
      <c r="E306" s="375"/>
      <c r="F306" s="376"/>
    </row>
    <row r="307" spans="1:6" s="6" customFormat="1">
      <c r="A307" s="364"/>
      <c r="B307" s="374"/>
      <c r="C307" s="370"/>
      <c r="D307" s="370"/>
      <c r="E307" s="375"/>
      <c r="F307" s="376"/>
    </row>
    <row r="308" spans="1:6" s="6" customFormat="1">
      <c r="A308" s="364"/>
      <c r="B308" s="382"/>
      <c r="C308" s="370"/>
      <c r="D308" s="370"/>
      <c r="E308" s="375"/>
      <c r="F308" s="376"/>
    </row>
    <row r="309" spans="1:6" s="6" customFormat="1">
      <c r="A309" s="364"/>
      <c r="B309" s="382"/>
      <c r="C309" s="383"/>
      <c r="D309" s="383"/>
      <c r="E309" s="375"/>
      <c r="F309" s="376"/>
    </row>
    <row r="310" spans="1:6" s="6" customFormat="1">
      <c r="A310" s="364"/>
      <c r="B310" s="384"/>
      <c r="C310" s="383"/>
      <c r="D310" s="383"/>
      <c r="E310" s="375"/>
      <c r="F310" s="376"/>
    </row>
    <row r="311" spans="1:6" s="6" customFormat="1">
      <c r="A311" s="364"/>
      <c r="B311" s="382"/>
      <c r="C311" s="383"/>
      <c r="D311" s="383"/>
      <c r="E311" s="375"/>
      <c r="F311" s="376"/>
    </row>
    <row r="312" spans="1:6" s="6" customFormat="1">
      <c r="A312" s="364"/>
      <c r="B312" s="382"/>
      <c r="C312" s="383"/>
      <c r="D312" s="383"/>
      <c r="E312" s="375"/>
      <c r="F312" s="376"/>
    </row>
    <row r="313" spans="1:6" s="6" customFormat="1">
      <c r="A313" s="364"/>
      <c r="B313" s="382"/>
      <c r="C313" s="383"/>
      <c r="D313" s="383"/>
      <c r="E313" s="375"/>
      <c r="F313" s="376"/>
    </row>
    <row r="314" spans="1:6" s="6" customFormat="1">
      <c r="A314" s="364"/>
      <c r="B314" s="382"/>
      <c r="C314" s="383"/>
      <c r="D314" s="383"/>
      <c r="E314" s="375"/>
      <c r="F314" s="376"/>
    </row>
    <row r="315" spans="1:6" s="6" customFormat="1">
      <c r="A315" s="364"/>
      <c r="B315" s="382"/>
      <c r="C315" s="383"/>
      <c r="D315" s="383"/>
      <c r="E315" s="375"/>
      <c r="F315" s="376"/>
    </row>
    <row r="316" spans="1:6" s="6" customFormat="1">
      <c r="A316" s="364"/>
      <c r="B316" s="382"/>
      <c r="C316" s="383"/>
      <c r="D316" s="383"/>
      <c r="E316" s="375"/>
      <c r="F316" s="376"/>
    </row>
    <row r="317" spans="1:6" s="6" customFormat="1">
      <c r="A317" s="364"/>
      <c r="B317" s="382"/>
      <c r="C317" s="383"/>
      <c r="D317" s="383"/>
      <c r="E317" s="375"/>
      <c r="F317" s="376"/>
    </row>
    <row r="318" spans="1:6" s="6" customFormat="1">
      <c r="A318" s="364"/>
      <c r="B318" s="382"/>
      <c r="C318" s="383"/>
      <c r="D318" s="383"/>
      <c r="E318" s="375"/>
      <c r="F318" s="376"/>
    </row>
    <row r="319" spans="1:6" s="6" customFormat="1">
      <c r="A319" s="364"/>
      <c r="B319" s="382"/>
      <c r="C319" s="383"/>
      <c r="D319" s="383"/>
      <c r="E319" s="375"/>
      <c r="F319" s="376"/>
    </row>
    <row r="320" spans="1:6" s="6" customFormat="1">
      <c r="A320" s="364"/>
      <c r="B320" s="382"/>
      <c r="C320" s="383"/>
      <c r="D320" s="383"/>
      <c r="E320" s="375"/>
      <c r="F320" s="376"/>
    </row>
    <row r="321" spans="1:6" s="6" customFormat="1">
      <c r="A321" s="364"/>
      <c r="B321" s="382"/>
      <c r="C321" s="383"/>
      <c r="D321" s="383"/>
      <c r="E321" s="375"/>
      <c r="F321" s="376"/>
    </row>
    <row r="322" spans="1:6" s="6" customFormat="1">
      <c r="A322" s="364"/>
      <c r="B322" s="382"/>
      <c r="C322" s="383"/>
      <c r="D322" s="383"/>
      <c r="E322" s="375"/>
      <c r="F322" s="376"/>
    </row>
    <row r="323" spans="1:6" s="6" customFormat="1">
      <c r="A323" s="364"/>
      <c r="B323" s="382"/>
      <c r="C323" s="383"/>
      <c r="D323" s="383"/>
      <c r="E323" s="375"/>
      <c r="F323" s="376"/>
    </row>
    <row r="324" spans="1:6" s="6" customFormat="1">
      <c r="A324" s="364"/>
      <c r="B324" s="382"/>
      <c r="C324" s="383"/>
      <c r="D324" s="383"/>
      <c r="E324" s="375"/>
      <c r="F324" s="376"/>
    </row>
    <row r="325" spans="1:6" s="6" customFormat="1">
      <c r="A325" s="364"/>
      <c r="B325" s="382"/>
      <c r="C325" s="383"/>
      <c r="D325" s="383"/>
      <c r="E325" s="375"/>
      <c r="F325" s="376"/>
    </row>
    <row r="326" spans="1:6" s="6" customFormat="1">
      <c r="A326" s="364"/>
      <c r="B326" s="382"/>
      <c r="C326" s="383"/>
      <c r="D326" s="383"/>
      <c r="E326" s="375"/>
      <c r="F326" s="376"/>
    </row>
    <row r="327" spans="1:6" s="6" customFormat="1">
      <c r="A327" s="364"/>
      <c r="B327" s="382"/>
      <c r="C327" s="383"/>
      <c r="D327" s="383"/>
      <c r="E327" s="375"/>
      <c r="F327" s="376"/>
    </row>
    <row r="328" spans="1:6" s="6" customFormat="1">
      <c r="A328" s="364"/>
      <c r="B328" s="382"/>
      <c r="C328" s="383"/>
      <c r="D328" s="383"/>
      <c r="E328" s="375"/>
      <c r="F328" s="376"/>
    </row>
    <row r="329" spans="1:6" s="6" customFormat="1">
      <c r="A329" s="364"/>
      <c r="B329" s="382"/>
      <c r="C329" s="383"/>
      <c r="D329" s="383"/>
      <c r="E329" s="375"/>
      <c r="F329" s="376"/>
    </row>
    <row r="330" spans="1:6" s="6" customFormat="1">
      <c r="A330" s="364"/>
      <c r="B330" s="382"/>
      <c r="C330" s="383"/>
      <c r="D330" s="383"/>
      <c r="E330" s="375"/>
      <c r="F330" s="376"/>
    </row>
    <row r="331" spans="1:6" s="6" customFormat="1">
      <c r="A331" s="364"/>
      <c r="B331" s="382"/>
      <c r="C331" s="383"/>
      <c r="D331" s="383"/>
      <c r="E331" s="375"/>
      <c r="F331" s="376"/>
    </row>
    <row r="332" spans="1:6" s="6" customFormat="1">
      <c r="A332" s="364"/>
      <c r="B332" s="382"/>
      <c r="C332" s="383"/>
      <c r="D332" s="383"/>
      <c r="E332" s="375"/>
      <c r="F332" s="376"/>
    </row>
    <row r="333" spans="1:6" s="6" customFormat="1">
      <c r="A333" s="364"/>
      <c r="B333" s="382"/>
      <c r="C333" s="383"/>
      <c r="D333" s="383"/>
      <c r="E333" s="375"/>
      <c r="F333" s="376"/>
    </row>
    <row r="334" spans="1:6" s="6" customFormat="1">
      <c r="A334" s="364"/>
      <c r="B334" s="382"/>
      <c r="C334" s="383"/>
      <c r="D334" s="383"/>
      <c r="E334" s="375"/>
      <c r="F334" s="376"/>
    </row>
    <row r="335" spans="1:6" s="6" customFormat="1">
      <c r="A335" s="364"/>
      <c r="B335" s="385"/>
      <c r="C335" s="386"/>
      <c r="D335" s="386"/>
      <c r="E335" s="375"/>
      <c r="F335" s="376"/>
    </row>
    <row r="336" spans="1:6" s="6" customFormat="1">
      <c r="A336" s="364"/>
      <c r="B336" s="382"/>
      <c r="C336" s="383"/>
      <c r="D336" s="383"/>
      <c r="E336" s="375"/>
      <c r="F336" s="376"/>
    </row>
    <row r="337" spans="1:6" s="6" customFormat="1">
      <c r="A337" s="364"/>
      <c r="B337" s="382"/>
      <c r="C337" s="383"/>
      <c r="D337" s="383"/>
      <c r="E337" s="375"/>
      <c r="F337" s="376"/>
    </row>
    <row r="338" spans="1:6" s="6" customFormat="1">
      <c r="A338" s="364"/>
      <c r="B338" s="382"/>
      <c r="C338" s="383"/>
      <c r="D338" s="383"/>
      <c r="E338" s="375"/>
      <c r="F338" s="376"/>
    </row>
    <row r="339" spans="1:6" s="6" customFormat="1">
      <c r="A339" s="364"/>
      <c r="B339" s="382"/>
      <c r="C339" s="383"/>
      <c r="D339" s="383"/>
      <c r="E339" s="375"/>
      <c r="F339" s="376"/>
    </row>
    <row r="340" spans="1:6" s="6" customFormat="1">
      <c r="A340" s="364"/>
      <c r="B340" s="382"/>
      <c r="C340" s="383"/>
      <c r="D340" s="383"/>
      <c r="E340" s="375"/>
      <c r="F340" s="376"/>
    </row>
    <row r="341" spans="1:6" s="6" customFormat="1">
      <c r="A341" s="364"/>
      <c r="B341" s="382"/>
      <c r="C341" s="383"/>
      <c r="D341" s="383"/>
      <c r="E341" s="375"/>
      <c r="F341" s="376"/>
    </row>
    <row r="342" spans="1:6" s="6" customFormat="1">
      <c r="A342" s="364"/>
      <c r="B342" s="382"/>
      <c r="C342" s="383"/>
      <c r="D342" s="383"/>
      <c r="E342" s="375"/>
      <c r="F342" s="376"/>
    </row>
    <row r="343" spans="1:6" s="6" customFormat="1">
      <c r="A343" s="364"/>
      <c r="B343" s="382"/>
      <c r="C343" s="383"/>
      <c r="D343" s="383"/>
      <c r="E343" s="375"/>
      <c r="F343" s="376"/>
    </row>
    <row r="344" spans="1:6" s="6" customFormat="1">
      <c r="A344" s="364"/>
      <c r="B344" s="382"/>
      <c r="C344" s="383"/>
      <c r="D344" s="383"/>
      <c r="E344" s="375"/>
      <c r="F344" s="376"/>
    </row>
    <row r="345" spans="1:6" s="6" customFormat="1">
      <c r="A345" s="364"/>
      <c r="B345" s="382"/>
      <c r="C345" s="383"/>
      <c r="D345" s="383"/>
      <c r="E345" s="375"/>
      <c r="F345" s="376"/>
    </row>
    <row r="346" spans="1:6" s="6" customFormat="1">
      <c r="A346" s="364"/>
      <c r="B346" s="382"/>
      <c r="C346" s="383"/>
      <c r="D346" s="383"/>
      <c r="E346" s="375"/>
      <c r="F346" s="376"/>
    </row>
    <row r="347" spans="1:6" s="6" customFormat="1">
      <c r="A347" s="364"/>
      <c r="B347" s="382"/>
      <c r="C347" s="383"/>
      <c r="D347" s="383"/>
      <c r="E347" s="375"/>
      <c r="F347" s="376"/>
    </row>
    <row r="348" spans="1:6" s="6" customFormat="1">
      <c r="A348" s="364"/>
      <c r="B348" s="382"/>
      <c r="C348" s="383"/>
      <c r="D348" s="383"/>
      <c r="E348" s="375"/>
      <c r="F348" s="376"/>
    </row>
    <row r="349" spans="1:6" s="6" customFormat="1">
      <c r="A349" s="364"/>
      <c r="B349" s="382"/>
      <c r="C349" s="383"/>
      <c r="D349" s="383"/>
      <c r="E349" s="375"/>
      <c r="F349" s="376"/>
    </row>
    <row r="350" spans="1:6" s="6" customFormat="1">
      <c r="A350" s="364"/>
      <c r="B350" s="382"/>
      <c r="C350" s="383"/>
      <c r="D350" s="383"/>
      <c r="E350" s="375"/>
      <c r="F350" s="376"/>
    </row>
    <row r="351" spans="1:6" s="6" customFormat="1">
      <c r="A351" s="364"/>
      <c r="B351" s="387"/>
      <c r="C351" s="370"/>
      <c r="D351" s="370"/>
      <c r="E351" s="375"/>
      <c r="F351" s="376"/>
    </row>
    <row r="352" spans="1:6" s="6" customFormat="1">
      <c r="A352" s="364"/>
      <c r="B352" s="379"/>
      <c r="C352" s="380"/>
      <c r="D352" s="380"/>
      <c r="E352" s="375"/>
      <c r="F352" s="376"/>
    </row>
    <row r="353" spans="1:6" s="6" customFormat="1">
      <c r="A353" s="364"/>
      <c r="B353" s="379"/>
      <c r="C353" s="388"/>
      <c r="D353" s="388"/>
      <c r="E353" s="375"/>
      <c r="F353" s="376"/>
    </row>
    <row r="354" spans="1:6" s="6" customFormat="1">
      <c r="A354" s="364"/>
      <c r="B354" s="379"/>
      <c r="C354" s="388"/>
      <c r="D354" s="388"/>
      <c r="E354" s="375"/>
      <c r="F354" s="376"/>
    </row>
    <row r="355" spans="1:6" s="6" customFormat="1">
      <c r="A355" s="364"/>
      <c r="B355" s="379"/>
      <c r="C355" s="388"/>
      <c r="D355" s="388"/>
      <c r="E355" s="375"/>
      <c r="F355" s="376"/>
    </row>
    <row r="356" spans="1:6" s="6" customFormat="1">
      <c r="A356" s="364"/>
      <c r="B356" s="379"/>
      <c r="C356" s="388"/>
      <c r="D356" s="388"/>
      <c r="E356" s="375"/>
      <c r="F356" s="376"/>
    </row>
    <row r="357" spans="1:6" s="6" customFormat="1">
      <c r="A357" s="364"/>
      <c r="B357" s="377"/>
      <c r="C357" s="388"/>
      <c r="D357" s="388"/>
      <c r="E357" s="375"/>
      <c r="F357" s="376"/>
    </row>
    <row r="358" spans="1:6" s="6" customFormat="1">
      <c r="A358" s="364"/>
      <c r="B358" s="389"/>
      <c r="C358" s="390"/>
      <c r="D358" s="390"/>
      <c r="E358" s="375"/>
      <c r="F358" s="376"/>
    </row>
    <row r="359" spans="1:6" s="6" customFormat="1">
      <c r="A359" s="364"/>
      <c r="B359" s="379"/>
      <c r="C359" s="388"/>
      <c r="D359" s="388"/>
      <c r="E359" s="375"/>
      <c r="F359" s="376"/>
    </row>
    <row r="360" spans="1:6" s="6" customFormat="1">
      <c r="A360" s="364"/>
      <c r="B360" s="379"/>
      <c r="C360" s="388"/>
      <c r="D360" s="388"/>
      <c r="E360" s="375"/>
      <c r="F360" s="376"/>
    </row>
    <row r="361" spans="1:6" s="6" customFormat="1">
      <c r="A361" s="364"/>
      <c r="B361" s="379"/>
      <c r="C361" s="388"/>
      <c r="D361" s="388"/>
      <c r="E361" s="375"/>
      <c r="F361" s="376"/>
    </row>
    <row r="362" spans="1:6" s="6" customFormat="1">
      <c r="A362" s="364"/>
      <c r="B362" s="389"/>
      <c r="C362" s="390"/>
      <c r="D362" s="390"/>
      <c r="E362" s="375"/>
      <c r="F362" s="376"/>
    </row>
    <row r="363" spans="1:6" s="6" customFormat="1">
      <c r="A363" s="364"/>
      <c r="B363" s="379"/>
      <c r="C363" s="388"/>
      <c r="D363" s="388"/>
      <c r="E363" s="375"/>
      <c r="F363" s="376"/>
    </row>
    <row r="364" spans="1:6" s="6" customFormat="1">
      <c r="A364" s="364"/>
      <c r="B364" s="379"/>
      <c r="C364" s="388"/>
      <c r="D364" s="388"/>
      <c r="E364" s="375"/>
      <c r="F364" s="376"/>
    </row>
    <row r="365" spans="1:6" s="6" customFormat="1">
      <c r="A365" s="364"/>
      <c r="B365" s="379"/>
      <c r="C365" s="388"/>
      <c r="D365" s="388"/>
      <c r="E365" s="375"/>
      <c r="F365" s="376"/>
    </row>
    <row r="366" spans="1:6" s="6" customFormat="1">
      <c r="A366" s="364"/>
      <c r="B366" s="379"/>
      <c r="C366" s="388"/>
      <c r="D366" s="388"/>
      <c r="E366" s="375"/>
      <c r="F366" s="376"/>
    </row>
    <row r="367" spans="1:6" s="6" customFormat="1">
      <c r="A367" s="364"/>
      <c r="B367" s="379"/>
      <c r="C367" s="388"/>
      <c r="D367" s="388"/>
      <c r="E367" s="375"/>
      <c r="F367" s="376"/>
    </row>
    <row r="368" spans="1:6" s="6" customFormat="1">
      <c r="A368" s="364"/>
      <c r="B368" s="379"/>
      <c r="C368" s="388"/>
      <c r="D368" s="388"/>
      <c r="E368" s="375"/>
      <c r="F368" s="376"/>
    </row>
    <row r="369" spans="1:6" s="6" customFormat="1">
      <c r="A369" s="364"/>
      <c r="B369" s="379"/>
      <c r="C369" s="388"/>
      <c r="D369" s="388"/>
      <c r="E369" s="375"/>
      <c r="F369" s="376"/>
    </row>
    <row r="370" spans="1:6" s="6" customFormat="1">
      <c r="A370" s="364"/>
      <c r="B370" s="379"/>
      <c r="C370" s="388"/>
      <c r="D370" s="388"/>
      <c r="E370" s="375"/>
      <c r="F370" s="376"/>
    </row>
    <row r="371" spans="1:6" s="6" customFormat="1">
      <c r="A371" s="364"/>
      <c r="B371" s="379"/>
      <c r="C371" s="388"/>
      <c r="D371" s="388"/>
      <c r="E371" s="375"/>
      <c r="F371" s="376"/>
    </row>
    <row r="372" spans="1:6" s="6" customFormat="1">
      <c r="A372" s="364"/>
      <c r="B372" s="379"/>
      <c r="C372" s="388"/>
      <c r="D372" s="388"/>
      <c r="E372" s="375"/>
      <c r="F372" s="376"/>
    </row>
    <row r="373" spans="1:6" s="6" customFormat="1">
      <c r="A373" s="364"/>
      <c r="B373" s="379"/>
      <c r="C373" s="388"/>
      <c r="D373" s="388"/>
      <c r="E373" s="375"/>
      <c r="F373" s="376"/>
    </row>
    <row r="374" spans="1:6" s="6" customFormat="1">
      <c r="A374" s="364"/>
      <c r="B374" s="379"/>
      <c r="C374" s="388"/>
      <c r="D374" s="388"/>
      <c r="E374" s="375"/>
      <c r="F374" s="376"/>
    </row>
    <row r="375" spans="1:6" s="6" customFormat="1">
      <c r="A375" s="364"/>
      <c r="B375" s="379"/>
      <c r="C375" s="388"/>
      <c r="D375" s="388"/>
      <c r="E375" s="375"/>
      <c r="F375" s="376"/>
    </row>
    <row r="376" spans="1:6" s="6" customFormat="1">
      <c r="A376" s="364"/>
      <c r="B376" s="379"/>
      <c r="C376" s="388"/>
      <c r="D376" s="388"/>
      <c r="E376" s="375"/>
      <c r="F376" s="376"/>
    </row>
    <row r="377" spans="1:6" s="6" customFormat="1">
      <c r="A377" s="364"/>
      <c r="B377" s="389"/>
      <c r="C377" s="390"/>
      <c r="D377" s="390"/>
      <c r="E377" s="375"/>
      <c r="F377" s="376"/>
    </row>
    <row r="378" spans="1:6" s="6" customFormat="1">
      <c r="A378" s="364"/>
      <c r="B378" s="379"/>
      <c r="C378" s="388"/>
      <c r="D378" s="388"/>
      <c r="E378" s="375"/>
      <c r="F378" s="376"/>
    </row>
    <row r="379" spans="1:6" s="6" customFormat="1">
      <c r="A379" s="364"/>
      <c r="B379" s="389"/>
      <c r="C379" s="386"/>
      <c r="D379" s="386"/>
      <c r="E379" s="375"/>
      <c r="F379" s="376"/>
    </row>
    <row r="380" spans="1:6" s="6" customFormat="1">
      <c r="A380" s="364"/>
      <c r="B380" s="379"/>
      <c r="C380" s="388"/>
      <c r="D380" s="388"/>
      <c r="E380" s="375"/>
      <c r="F380" s="376"/>
    </row>
    <row r="381" spans="1:6" s="6" customFormat="1">
      <c r="A381" s="364"/>
      <c r="B381" s="379"/>
      <c r="C381" s="388"/>
      <c r="D381" s="388"/>
      <c r="E381" s="375"/>
      <c r="F381" s="376"/>
    </row>
    <row r="382" spans="1:6" s="6" customFormat="1">
      <c r="A382" s="364"/>
      <c r="B382" s="379"/>
      <c r="C382" s="388"/>
      <c r="D382" s="388"/>
      <c r="E382" s="375"/>
      <c r="F382" s="376"/>
    </row>
    <row r="383" spans="1:6" s="6" customFormat="1">
      <c r="A383" s="364"/>
      <c r="B383" s="389"/>
      <c r="C383" s="386"/>
      <c r="D383" s="386"/>
      <c r="E383" s="375"/>
      <c r="F383" s="376"/>
    </row>
    <row r="384" spans="1:6" s="6" customFormat="1">
      <c r="A384" s="364"/>
      <c r="B384" s="379"/>
      <c r="C384" s="388"/>
      <c r="D384" s="388"/>
      <c r="E384" s="375"/>
      <c r="F384" s="376"/>
    </row>
    <row r="385" spans="1:6" s="6" customFormat="1">
      <c r="A385" s="364"/>
      <c r="B385" s="389"/>
      <c r="C385" s="390"/>
      <c r="D385" s="390"/>
      <c r="E385" s="375"/>
      <c r="F385" s="376"/>
    </row>
    <row r="386" spans="1:6" s="6" customFormat="1">
      <c r="A386" s="364"/>
      <c r="B386" s="379"/>
      <c r="C386" s="388"/>
      <c r="D386" s="388"/>
      <c r="E386" s="375"/>
      <c r="F386" s="376"/>
    </row>
    <row r="387" spans="1:6" s="6" customFormat="1">
      <c r="A387" s="364"/>
      <c r="B387" s="379"/>
      <c r="C387" s="388"/>
      <c r="D387" s="388"/>
      <c r="E387" s="375"/>
      <c r="F387" s="376"/>
    </row>
    <row r="388" spans="1:6" s="6" customFormat="1">
      <c r="A388" s="364"/>
      <c r="B388" s="379"/>
      <c r="C388" s="388"/>
      <c r="D388" s="388"/>
      <c r="E388" s="375"/>
      <c r="F388" s="376"/>
    </row>
    <row r="389" spans="1:6" s="6" customFormat="1">
      <c r="A389" s="364"/>
      <c r="B389" s="389"/>
      <c r="C389" s="390"/>
      <c r="D389" s="390"/>
      <c r="E389" s="375"/>
      <c r="F389" s="376"/>
    </row>
    <row r="390" spans="1:6" s="6" customFormat="1">
      <c r="A390" s="364"/>
      <c r="B390" s="379"/>
      <c r="C390" s="388"/>
      <c r="D390" s="388"/>
      <c r="E390" s="375"/>
      <c r="F390" s="376"/>
    </row>
    <row r="391" spans="1:6" s="6" customFormat="1">
      <c r="A391" s="364"/>
      <c r="B391" s="379"/>
      <c r="C391" s="388"/>
      <c r="D391" s="388"/>
      <c r="E391" s="375"/>
      <c r="F391" s="375"/>
    </row>
    <row r="392" spans="1:6" s="6" customFormat="1" ht="14.25">
      <c r="A392" s="364"/>
      <c r="B392" s="391"/>
      <c r="C392" s="388"/>
      <c r="D392" s="388"/>
      <c r="E392" s="375"/>
      <c r="F392" s="375"/>
    </row>
    <row r="393" spans="1:6" s="6" customFormat="1">
      <c r="A393" s="364"/>
      <c r="B393" s="377"/>
      <c r="C393" s="388"/>
      <c r="D393" s="388"/>
      <c r="E393" s="375"/>
      <c r="F393" s="375"/>
    </row>
    <row r="394" spans="1:6" s="6" customFormat="1">
      <c r="A394" s="364"/>
      <c r="B394" s="389"/>
      <c r="C394" s="390"/>
      <c r="D394" s="390"/>
      <c r="E394" s="376"/>
      <c r="F394" s="375"/>
    </row>
    <row r="395" spans="1:6" s="6" customFormat="1">
      <c r="A395" s="364"/>
      <c r="B395" s="377"/>
      <c r="C395" s="390"/>
      <c r="D395" s="390"/>
      <c r="E395" s="376"/>
      <c r="F395" s="375"/>
    </row>
    <row r="396" spans="1:6" s="6" customFormat="1">
      <c r="A396" s="364"/>
      <c r="B396" s="379"/>
      <c r="C396" s="388"/>
      <c r="D396" s="388"/>
      <c r="E396" s="376"/>
      <c r="F396" s="375"/>
    </row>
    <row r="397" spans="1:6" s="6" customFormat="1">
      <c r="A397" s="364"/>
      <c r="B397" s="379"/>
      <c r="C397" s="388"/>
      <c r="D397" s="388"/>
      <c r="E397" s="376"/>
      <c r="F397" s="375"/>
    </row>
    <row r="398" spans="1:6" s="6" customFormat="1">
      <c r="A398" s="364"/>
      <c r="B398" s="379"/>
      <c r="C398" s="388"/>
      <c r="D398" s="388"/>
      <c r="E398" s="376"/>
      <c r="F398" s="375"/>
    </row>
    <row r="399" spans="1:6" s="6" customFormat="1">
      <c r="A399" s="364"/>
      <c r="B399" s="379"/>
      <c r="C399" s="388"/>
      <c r="D399" s="388"/>
      <c r="E399" s="376"/>
      <c r="F399" s="375"/>
    </row>
    <row r="400" spans="1:6" s="6" customFormat="1">
      <c r="A400" s="364"/>
      <c r="B400" s="379"/>
      <c r="C400" s="388"/>
      <c r="D400" s="388"/>
      <c r="E400" s="376"/>
      <c r="F400" s="375"/>
    </row>
    <row r="401" spans="1:6" s="6" customFormat="1">
      <c r="A401" s="364"/>
      <c r="B401" s="379"/>
      <c r="C401" s="388"/>
      <c r="D401" s="388"/>
      <c r="E401" s="376"/>
      <c r="F401" s="375"/>
    </row>
    <row r="402" spans="1:6" s="6" customFormat="1">
      <c r="A402" s="364"/>
      <c r="B402" s="379"/>
      <c r="C402" s="388"/>
      <c r="D402" s="388"/>
      <c r="E402" s="376"/>
      <c r="F402" s="375"/>
    </row>
    <row r="403" spans="1:6" s="6" customFormat="1">
      <c r="A403" s="364"/>
      <c r="B403" s="379"/>
      <c r="C403" s="388"/>
      <c r="D403" s="388"/>
      <c r="E403" s="376"/>
      <c r="F403" s="375"/>
    </row>
    <row r="404" spans="1:6" s="6" customFormat="1">
      <c r="A404" s="364"/>
      <c r="B404" s="379"/>
      <c r="C404" s="388"/>
      <c r="D404" s="388"/>
      <c r="E404" s="376"/>
      <c r="F404" s="375"/>
    </row>
    <row r="405" spans="1:6" s="6" customFormat="1">
      <c r="A405" s="364"/>
      <c r="B405" s="379"/>
      <c r="C405" s="388"/>
      <c r="D405" s="388"/>
      <c r="E405" s="376"/>
      <c r="F405" s="375"/>
    </row>
    <row r="406" spans="1:6" s="6" customFormat="1">
      <c r="A406" s="364"/>
      <c r="B406" s="379"/>
      <c r="C406" s="388"/>
      <c r="D406" s="388"/>
      <c r="E406" s="376"/>
      <c r="F406" s="375"/>
    </row>
    <row r="407" spans="1:6" s="6" customFormat="1">
      <c r="A407" s="364"/>
      <c r="B407" s="379"/>
      <c r="C407" s="388"/>
      <c r="D407" s="388"/>
      <c r="E407" s="376"/>
      <c r="F407" s="375"/>
    </row>
    <row r="408" spans="1:6" s="6" customFormat="1">
      <c r="A408" s="364"/>
      <c r="B408" s="379"/>
      <c r="C408" s="388"/>
      <c r="D408" s="388"/>
      <c r="E408" s="376"/>
      <c r="F408" s="375"/>
    </row>
    <row r="409" spans="1:6" s="6" customFormat="1">
      <c r="A409" s="364"/>
      <c r="B409" s="379"/>
      <c r="C409" s="388"/>
      <c r="D409" s="388"/>
      <c r="E409" s="376"/>
      <c r="F409" s="375"/>
    </row>
    <row r="410" spans="1:6" s="6" customFormat="1">
      <c r="A410" s="364"/>
      <c r="B410" s="379"/>
      <c r="C410" s="388"/>
      <c r="D410" s="388"/>
      <c r="E410" s="376"/>
      <c r="F410" s="375"/>
    </row>
    <row r="411" spans="1:6" s="6" customFormat="1">
      <c r="A411" s="364"/>
      <c r="B411" s="379"/>
      <c r="C411" s="388"/>
      <c r="D411" s="388"/>
      <c r="E411" s="376"/>
      <c r="F411" s="375"/>
    </row>
    <row r="412" spans="1:6" s="6" customFormat="1">
      <c r="A412" s="364"/>
      <c r="B412" s="377"/>
      <c r="C412" s="388"/>
      <c r="D412" s="388"/>
      <c r="E412" s="376"/>
      <c r="F412" s="375"/>
    </row>
    <row r="413" spans="1:6" s="6" customFormat="1">
      <c r="A413" s="364"/>
      <c r="B413" s="379"/>
      <c r="C413" s="388"/>
      <c r="D413" s="388"/>
      <c r="E413" s="376"/>
      <c r="F413" s="375"/>
    </row>
    <row r="414" spans="1:6" s="6" customFormat="1">
      <c r="A414" s="364"/>
      <c r="B414" s="379"/>
      <c r="C414" s="388"/>
      <c r="D414" s="388"/>
      <c r="E414" s="376"/>
      <c r="F414" s="375"/>
    </row>
    <row r="415" spans="1:6" s="6" customFormat="1">
      <c r="A415" s="364"/>
      <c r="B415" s="379"/>
      <c r="C415" s="388"/>
      <c r="D415" s="388"/>
      <c r="E415" s="376"/>
      <c r="F415" s="375"/>
    </row>
    <row r="416" spans="1:6" s="6" customFormat="1">
      <c r="A416" s="364"/>
      <c r="B416" s="379"/>
      <c r="C416" s="388"/>
      <c r="D416" s="388"/>
      <c r="E416" s="376"/>
      <c r="F416" s="375"/>
    </row>
    <row r="417" spans="1:6" s="6" customFormat="1">
      <c r="A417" s="364"/>
      <c r="B417" s="379"/>
      <c r="C417" s="388"/>
      <c r="D417" s="388"/>
      <c r="E417" s="376"/>
      <c r="F417" s="375"/>
    </row>
    <row r="418" spans="1:6" s="6" customFormat="1">
      <c r="A418" s="364"/>
      <c r="B418" s="379"/>
      <c r="C418" s="388"/>
      <c r="D418" s="388"/>
      <c r="E418" s="376"/>
      <c r="F418" s="375"/>
    </row>
    <row r="419" spans="1:6" s="6" customFormat="1">
      <c r="A419" s="364"/>
      <c r="B419" s="379"/>
      <c r="C419" s="388"/>
      <c r="D419" s="388"/>
      <c r="E419" s="376"/>
      <c r="F419" s="375"/>
    </row>
    <row r="420" spans="1:6" s="6" customFormat="1">
      <c r="A420" s="364"/>
      <c r="B420" s="379"/>
      <c r="C420" s="388"/>
      <c r="D420" s="388"/>
      <c r="E420" s="376"/>
      <c r="F420" s="375"/>
    </row>
    <row r="421" spans="1:6" s="6" customFormat="1">
      <c r="A421" s="364"/>
      <c r="B421" s="379"/>
      <c r="C421" s="388"/>
      <c r="D421" s="388"/>
      <c r="E421" s="376"/>
      <c r="F421" s="375"/>
    </row>
    <row r="422" spans="1:6" s="6" customFormat="1">
      <c r="A422" s="364"/>
      <c r="B422" s="379"/>
      <c r="C422" s="388"/>
      <c r="D422" s="388"/>
      <c r="E422" s="376"/>
      <c r="F422" s="375"/>
    </row>
    <row r="423" spans="1:6" s="6" customFormat="1">
      <c r="A423" s="364"/>
      <c r="B423" s="379"/>
      <c r="C423" s="388"/>
      <c r="D423" s="388"/>
      <c r="E423" s="376"/>
      <c r="F423" s="375"/>
    </row>
    <row r="424" spans="1:6" s="6" customFormat="1">
      <c r="A424" s="364"/>
      <c r="B424" s="379"/>
      <c r="C424" s="388"/>
      <c r="D424" s="388"/>
      <c r="E424" s="376"/>
      <c r="F424" s="375"/>
    </row>
    <row r="425" spans="1:6" s="6" customFormat="1">
      <c r="A425" s="364"/>
      <c r="B425" s="379"/>
      <c r="C425" s="388"/>
      <c r="D425" s="388"/>
      <c r="E425" s="376"/>
      <c r="F425" s="375"/>
    </row>
    <row r="426" spans="1:6" s="6" customFormat="1">
      <c r="A426" s="364"/>
      <c r="B426" s="379"/>
      <c r="C426" s="388"/>
      <c r="D426" s="388"/>
      <c r="E426" s="376"/>
      <c r="F426" s="375"/>
    </row>
    <row r="427" spans="1:6" s="6" customFormat="1">
      <c r="A427" s="364"/>
      <c r="B427" s="379"/>
      <c r="C427" s="388"/>
      <c r="D427" s="388"/>
      <c r="E427" s="376"/>
      <c r="F427" s="375"/>
    </row>
    <row r="428" spans="1:6" s="6" customFormat="1">
      <c r="A428" s="364"/>
      <c r="B428" s="379"/>
      <c r="C428" s="388"/>
      <c r="D428" s="388"/>
      <c r="E428" s="376"/>
      <c r="F428" s="375"/>
    </row>
    <row r="429" spans="1:6" s="6" customFormat="1">
      <c r="A429" s="364"/>
      <c r="B429" s="379"/>
      <c r="C429" s="388"/>
      <c r="D429" s="388"/>
      <c r="E429" s="376"/>
      <c r="F429" s="375"/>
    </row>
    <row r="430" spans="1:6" s="6" customFormat="1">
      <c r="A430" s="364"/>
      <c r="B430" s="379"/>
      <c r="C430" s="388"/>
      <c r="D430" s="388"/>
      <c r="E430" s="376"/>
      <c r="F430" s="375"/>
    </row>
    <row r="431" spans="1:6" s="6" customFormat="1">
      <c r="A431" s="364"/>
      <c r="B431" s="379"/>
      <c r="C431" s="388"/>
      <c r="D431" s="388"/>
      <c r="E431" s="376"/>
      <c r="F431" s="375"/>
    </row>
    <row r="432" spans="1:6" s="6" customFormat="1">
      <c r="A432" s="364"/>
      <c r="B432" s="379"/>
      <c r="C432" s="388"/>
      <c r="D432" s="388"/>
      <c r="E432" s="376"/>
      <c r="F432" s="375"/>
    </row>
    <row r="433" spans="1:6" s="6" customFormat="1">
      <c r="A433" s="364"/>
      <c r="B433" s="379"/>
      <c r="C433" s="388"/>
      <c r="D433" s="388"/>
      <c r="E433" s="376"/>
      <c r="F433" s="375"/>
    </row>
    <row r="434" spans="1:6" s="6" customFormat="1">
      <c r="A434" s="364"/>
      <c r="B434" s="379"/>
      <c r="C434" s="388"/>
      <c r="D434" s="388"/>
      <c r="E434" s="376"/>
      <c r="F434" s="375"/>
    </row>
    <row r="435" spans="1:6" s="6" customFormat="1">
      <c r="A435" s="364"/>
      <c r="B435" s="379"/>
      <c r="C435" s="388"/>
      <c r="D435" s="388"/>
      <c r="E435" s="376"/>
      <c r="F435" s="375"/>
    </row>
    <row r="436" spans="1:6" s="6" customFormat="1">
      <c r="A436" s="364"/>
      <c r="B436" s="379"/>
      <c r="C436" s="388"/>
      <c r="D436" s="388"/>
      <c r="E436" s="376"/>
      <c r="F436" s="375"/>
    </row>
    <row r="437" spans="1:6" s="6" customFormat="1">
      <c r="A437" s="364"/>
      <c r="B437" s="379"/>
      <c r="C437" s="388"/>
      <c r="D437" s="388"/>
      <c r="E437" s="376"/>
      <c r="F437" s="375"/>
    </row>
    <row r="438" spans="1:6" s="6" customFormat="1">
      <c r="A438" s="364"/>
      <c r="B438" s="379"/>
      <c r="C438" s="388"/>
      <c r="D438" s="388"/>
      <c r="E438" s="376"/>
      <c r="F438" s="375"/>
    </row>
    <row r="439" spans="1:6" s="6" customFormat="1">
      <c r="A439" s="364"/>
      <c r="B439" s="392"/>
      <c r="C439" s="388"/>
      <c r="D439" s="388"/>
      <c r="E439" s="376"/>
      <c r="F439" s="375"/>
    </row>
    <row r="440" spans="1:6" s="6" customFormat="1">
      <c r="A440" s="364"/>
      <c r="B440" s="379"/>
      <c r="C440" s="388"/>
      <c r="D440" s="388"/>
      <c r="E440" s="376"/>
      <c r="F440" s="375"/>
    </row>
    <row r="441" spans="1:6" s="6" customFormat="1">
      <c r="A441" s="364"/>
      <c r="B441" s="379"/>
      <c r="C441" s="388"/>
      <c r="D441" s="388"/>
      <c r="E441" s="376"/>
      <c r="F441" s="375"/>
    </row>
    <row r="442" spans="1:6" s="6" customFormat="1">
      <c r="A442" s="364"/>
      <c r="B442" s="379"/>
      <c r="C442" s="388"/>
      <c r="D442" s="388"/>
      <c r="E442" s="376"/>
      <c r="F442" s="375"/>
    </row>
    <row r="443" spans="1:6" s="6" customFormat="1">
      <c r="A443" s="364"/>
      <c r="B443" s="379"/>
      <c r="C443" s="388"/>
      <c r="D443" s="388"/>
      <c r="E443" s="376"/>
      <c r="F443" s="375"/>
    </row>
    <row r="444" spans="1:6" s="6" customFormat="1">
      <c r="A444" s="364"/>
      <c r="B444" s="379"/>
      <c r="C444" s="388"/>
      <c r="D444" s="388"/>
      <c r="E444" s="376"/>
      <c r="F444" s="375"/>
    </row>
    <row r="445" spans="1:6" s="6" customFormat="1">
      <c r="A445" s="364"/>
      <c r="B445" s="379"/>
      <c r="C445" s="388"/>
      <c r="D445" s="388"/>
      <c r="E445" s="376"/>
      <c r="F445" s="375"/>
    </row>
    <row r="446" spans="1:6" s="6" customFormat="1">
      <c r="A446" s="364"/>
      <c r="B446" s="379"/>
      <c r="C446" s="388"/>
      <c r="D446" s="388"/>
      <c r="E446" s="376"/>
      <c r="F446" s="375"/>
    </row>
    <row r="447" spans="1:6" s="6" customFormat="1">
      <c r="A447" s="364"/>
      <c r="B447" s="379"/>
      <c r="C447" s="388"/>
      <c r="D447" s="388"/>
      <c r="E447" s="376"/>
      <c r="F447" s="375"/>
    </row>
    <row r="448" spans="1:6" s="6" customFormat="1">
      <c r="A448" s="364"/>
      <c r="B448" s="379"/>
      <c r="C448" s="388"/>
      <c r="D448" s="388"/>
      <c r="E448" s="376"/>
      <c r="F448" s="375"/>
    </row>
    <row r="449" spans="1:6" s="6" customFormat="1">
      <c r="A449" s="364"/>
      <c r="B449" s="379"/>
      <c r="C449" s="388"/>
      <c r="D449" s="388"/>
      <c r="E449" s="376"/>
      <c r="F449" s="375"/>
    </row>
    <row r="450" spans="1:6" s="6" customFormat="1">
      <c r="A450" s="364"/>
      <c r="B450" s="379"/>
      <c r="C450" s="388"/>
      <c r="D450" s="388"/>
      <c r="E450" s="376"/>
      <c r="F450" s="375"/>
    </row>
    <row r="451" spans="1:6" s="6" customFormat="1">
      <c r="A451" s="364"/>
      <c r="B451" s="379"/>
      <c r="C451" s="388"/>
      <c r="D451" s="388"/>
      <c r="E451" s="376"/>
      <c r="F451" s="375"/>
    </row>
    <row r="452" spans="1:6" s="6" customFormat="1">
      <c r="A452" s="364"/>
      <c r="B452" s="379"/>
      <c r="C452" s="388"/>
      <c r="D452" s="388"/>
      <c r="E452" s="376"/>
      <c r="F452" s="375"/>
    </row>
    <row r="453" spans="1:6" s="6" customFormat="1">
      <c r="A453" s="364"/>
      <c r="B453" s="379"/>
      <c r="C453" s="388"/>
      <c r="D453" s="388"/>
      <c r="E453" s="376"/>
      <c r="F453" s="375"/>
    </row>
    <row r="454" spans="1:6" s="6" customFormat="1">
      <c r="A454" s="364"/>
      <c r="B454" s="379"/>
      <c r="C454" s="388"/>
      <c r="D454" s="388"/>
      <c r="E454" s="376"/>
      <c r="F454" s="375"/>
    </row>
    <row r="455" spans="1:6" s="6" customFormat="1">
      <c r="A455" s="364"/>
      <c r="B455" s="379"/>
      <c r="C455" s="388"/>
      <c r="D455" s="388"/>
      <c r="E455" s="376"/>
      <c r="F455" s="375"/>
    </row>
    <row r="456" spans="1:6" s="6" customFormat="1">
      <c r="A456" s="364"/>
      <c r="B456" s="379"/>
      <c r="C456" s="388"/>
      <c r="D456" s="388"/>
      <c r="E456" s="376"/>
      <c r="F456" s="375"/>
    </row>
    <row r="457" spans="1:6" s="6" customFormat="1">
      <c r="A457" s="364"/>
      <c r="B457" s="379"/>
      <c r="C457" s="388"/>
      <c r="D457" s="388"/>
      <c r="E457" s="376"/>
      <c r="F457" s="375"/>
    </row>
    <row r="458" spans="1:6" s="6" customFormat="1">
      <c r="A458" s="364"/>
      <c r="B458" s="379"/>
      <c r="C458" s="388"/>
      <c r="D458" s="388"/>
      <c r="E458" s="376"/>
      <c r="F458" s="375"/>
    </row>
    <row r="459" spans="1:6" s="6" customFormat="1">
      <c r="A459" s="364"/>
      <c r="B459" s="379"/>
      <c r="C459" s="388"/>
      <c r="D459" s="388"/>
      <c r="E459" s="376"/>
      <c r="F459" s="375"/>
    </row>
    <row r="460" spans="1:6" s="6" customFormat="1">
      <c r="A460" s="364"/>
      <c r="B460" s="379"/>
      <c r="C460" s="388"/>
      <c r="D460" s="388"/>
      <c r="E460" s="376"/>
      <c r="F460" s="375"/>
    </row>
    <row r="461" spans="1:6" s="6" customFormat="1">
      <c r="A461" s="364"/>
      <c r="B461" s="379"/>
      <c r="C461" s="388"/>
      <c r="D461" s="388"/>
      <c r="E461" s="376"/>
      <c r="F461" s="375"/>
    </row>
    <row r="462" spans="1:6" s="6" customFormat="1">
      <c r="A462" s="364"/>
      <c r="B462" s="379"/>
      <c r="C462" s="388"/>
      <c r="D462" s="388"/>
      <c r="E462" s="376"/>
      <c r="F462" s="375"/>
    </row>
    <row r="463" spans="1:6" s="6" customFormat="1">
      <c r="A463" s="364"/>
      <c r="B463" s="379"/>
      <c r="C463" s="388"/>
      <c r="D463" s="388"/>
      <c r="E463" s="376"/>
      <c r="F463" s="375"/>
    </row>
    <row r="464" spans="1:6" s="6" customFormat="1">
      <c r="A464" s="364"/>
      <c r="B464" s="379"/>
      <c r="C464" s="388"/>
      <c r="D464" s="388"/>
      <c r="E464" s="376"/>
      <c r="F464" s="375"/>
    </row>
    <row r="465" spans="1:6" s="6" customFormat="1">
      <c r="A465" s="364"/>
      <c r="B465" s="379"/>
      <c r="C465" s="388"/>
      <c r="D465" s="388"/>
      <c r="E465" s="376"/>
      <c r="F465" s="375"/>
    </row>
    <row r="466" spans="1:6" s="6" customFormat="1">
      <c r="A466" s="364"/>
      <c r="B466" s="393"/>
      <c r="C466" s="386"/>
      <c r="D466" s="386"/>
      <c r="E466" s="376"/>
      <c r="F466" s="375"/>
    </row>
    <row r="467" spans="1:6" s="6" customFormat="1">
      <c r="A467" s="364"/>
      <c r="B467" s="377"/>
      <c r="C467" s="388"/>
      <c r="D467" s="388"/>
      <c r="E467" s="376"/>
      <c r="F467" s="375"/>
    </row>
    <row r="468" spans="1:6" s="6" customFormat="1">
      <c r="A468" s="364"/>
      <c r="B468" s="379"/>
      <c r="C468" s="388"/>
      <c r="D468" s="388"/>
      <c r="E468" s="376"/>
      <c r="F468" s="375"/>
    </row>
    <row r="469" spans="1:6" s="6" customFormat="1">
      <c r="A469" s="364"/>
      <c r="B469" s="379"/>
      <c r="C469" s="388"/>
      <c r="D469" s="388"/>
      <c r="E469" s="376"/>
      <c r="F469" s="375"/>
    </row>
    <row r="470" spans="1:6" s="6" customFormat="1">
      <c r="A470" s="364"/>
      <c r="B470" s="379"/>
      <c r="C470" s="388"/>
      <c r="D470" s="388"/>
      <c r="E470" s="376"/>
      <c r="F470" s="375"/>
    </row>
    <row r="471" spans="1:6" s="6" customFormat="1">
      <c r="A471" s="364"/>
      <c r="B471" s="379"/>
      <c r="C471" s="388"/>
      <c r="D471" s="388"/>
      <c r="E471" s="376"/>
      <c r="F471" s="375"/>
    </row>
    <row r="472" spans="1:6" s="6" customFormat="1">
      <c r="A472" s="364"/>
      <c r="B472" s="379"/>
      <c r="C472" s="388"/>
      <c r="D472" s="388"/>
      <c r="E472" s="376"/>
      <c r="F472" s="375"/>
    </row>
    <row r="473" spans="1:6" s="6" customFormat="1">
      <c r="A473" s="364"/>
      <c r="B473" s="379"/>
      <c r="C473" s="388"/>
      <c r="D473" s="388"/>
      <c r="E473" s="376"/>
      <c r="F473" s="375"/>
    </row>
    <row r="474" spans="1:6" s="6" customFormat="1">
      <c r="A474" s="364"/>
      <c r="B474" s="379"/>
      <c r="C474" s="388"/>
      <c r="D474" s="388"/>
      <c r="E474" s="376"/>
      <c r="F474" s="375"/>
    </row>
    <row r="475" spans="1:6" s="6" customFormat="1">
      <c r="A475" s="364"/>
      <c r="B475" s="379"/>
      <c r="C475" s="388"/>
      <c r="D475" s="388"/>
      <c r="E475" s="376"/>
      <c r="F475" s="375"/>
    </row>
    <row r="476" spans="1:6" s="6" customFormat="1">
      <c r="A476" s="364"/>
      <c r="B476" s="379"/>
      <c r="C476" s="388"/>
      <c r="D476" s="388"/>
      <c r="E476" s="376"/>
      <c r="F476" s="375"/>
    </row>
    <row r="477" spans="1:6" s="6" customFormat="1">
      <c r="A477" s="364"/>
      <c r="B477" s="379"/>
      <c r="C477" s="388"/>
      <c r="D477" s="388"/>
      <c r="E477" s="376"/>
      <c r="F477" s="375"/>
    </row>
    <row r="478" spans="1:6" s="6" customFormat="1">
      <c r="A478" s="364"/>
      <c r="B478" s="379"/>
      <c r="C478" s="388"/>
      <c r="D478" s="388"/>
      <c r="E478" s="376"/>
      <c r="F478" s="375"/>
    </row>
    <row r="479" spans="1:6" s="6" customFormat="1">
      <c r="A479" s="364"/>
      <c r="B479" s="379"/>
      <c r="C479" s="388"/>
      <c r="D479" s="388"/>
      <c r="E479" s="376"/>
      <c r="F479" s="375"/>
    </row>
    <row r="480" spans="1:6" s="6" customFormat="1">
      <c r="A480" s="364"/>
      <c r="B480" s="379"/>
      <c r="C480" s="388"/>
      <c r="D480" s="388"/>
      <c r="E480" s="376"/>
      <c r="F480" s="375"/>
    </row>
    <row r="481" spans="1:6" s="6" customFormat="1">
      <c r="A481" s="364"/>
      <c r="B481" s="379"/>
      <c r="C481" s="388"/>
      <c r="D481" s="388"/>
      <c r="E481" s="376"/>
      <c r="F481" s="375"/>
    </row>
    <row r="482" spans="1:6" s="6" customFormat="1">
      <c r="A482" s="364"/>
      <c r="B482" s="379"/>
      <c r="C482" s="388"/>
      <c r="D482" s="388"/>
      <c r="E482" s="376"/>
      <c r="F482" s="375"/>
    </row>
    <row r="483" spans="1:6" s="6" customFormat="1">
      <c r="A483" s="364"/>
      <c r="B483" s="377"/>
      <c r="C483" s="388"/>
      <c r="D483" s="388"/>
      <c r="E483" s="376"/>
      <c r="F483" s="375"/>
    </row>
    <row r="484" spans="1:6" s="6" customFormat="1">
      <c r="A484" s="364"/>
      <c r="B484" s="379"/>
      <c r="C484" s="388"/>
      <c r="D484" s="388"/>
      <c r="E484" s="376"/>
      <c r="F484" s="375"/>
    </row>
    <row r="485" spans="1:6" s="6" customFormat="1">
      <c r="A485" s="364"/>
      <c r="B485" s="379"/>
      <c r="C485" s="388"/>
      <c r="D485" s="388"/>
      <c r="E485" s="376"/>
      <c r="F485" s="375"/>
    </row>
    <row r="486" spans="1:6" s="6" customFormat="1">
      <c r="A486" s="364"/>
      <c r="B486" s="379"/>
      <c r="C486" s="388"/>
      <c r="D486" s="388"/>
      <c r="E486" s="376"/>
      <c r="F486" s="375"/>
    </row>
    <row r="487" spans="1:6" s="6" customFormat="1">
      <c r="A487" s="364"/>
      <c r="B487" s="379"/>
      <c r="C487" s="388"/>
      <c r="D487" s="388"/>
      <c r="E487" s="376"/>
      <c r="F487" s="375"/>
    </row>
    <row r="488" spans="1:6" s="6" customFormat="1">
      <c r="A488" s="364"/>
      <c r="B488" s="377"/>
      <c r="C488" s="388"/>
      <c r="D488" s="388"/>
      <c r="E488" s="376"/>
      <c r="F488" s="375"/>
    </row>
    <row r="489" spans="1:6" s="6" customFormat="1">
      <c r="A489" s="364"/>
      <c r="B489" s="379"/>
      <c r="C489" s="388"/>
      <c r="D489" s="388"/>
      <c r="E489" s="376"/>
      <c r="F489" s="375"/>
    </row>
    <row r="490" spans="1:6" s="6" customFormat="1">
      <c r="A490" s="364"/>
      <c r="B490" s="379"/>
      <c r="C490" s="388"/>
      <c r="D490" s="388"/>
      <c r="E490" s="376"/>
      <c r="F490" s="375"/>
    </row>
    <row r="491" spans="1:6" s="6" customFormat="1">
      <c r="A491" s="364"/>
      <c r="B491" s="379"/>
      <c r="C491" s="388"/>
      <c r="D491" s="388"/>
      <c r="E491" s="376"/>
      <c r="F491" s="375"/>
    </row>
    <row r="492" spans="1:6" s="6" customFormat="1">
      <c r="A492" s="364"/>
      <c r="B492" s="379"/>
      <c r="C492" s="388"/>
      <c r="D492" s="388"/>
      <c r="E492" s="376"/>
      <c r="F492" s="375"/>
    </row>
    <row r="493" spans="1:6" s="6" customFormat="1">
      <c r="A493" s="364"/>
      <c r="B493" s="379"/>
      <c r="C493" s="388"/>
      <c r="D493" s="388"/>
      <c r="E493" s="376"/>
      <c r="F493" s="375"/>
    </row>
    <row r="494" spans="1:6" s="6" customFormat="1">
      <c r="A494" s="364"/>
      <c r="B494" s="379"/>
      <c r="C494" s="388"/>
      <c r="D494" s="388"/>
      <c r="E494" s="376"/>
      <c r="F494" s="375"/>
    </row>
    <row r="495" spans="1:6" s="6" customFormat="1">
      <c r="A495" s="364"/>
      <c r="B495" s="379"/>
      <c r="C495" s="388"/>
      <c r="D495" s="388"/>
      <c r="E495" s="376"/>
      <c r="F495" s="375"/>
    </row>
    <row r="496" spans="1:6" s="6" customFormat="1">
      <c r="A496" s="364"/>
      <c r="B496" s="379"/>
      <c r="C496" s="388"/>
      <c r="D496" s="388"/>
      <c r="E496" s="376"/>
      <c r="F496" s="375"/>
    </row>
    <row r="497" spans="1:6" s="6" customFormat="1">
      <c r="A497" s="364"/>
      <c r="B497" s="379"/>
      <c r="C497" s="388"/>
      <c r="D497" s="388"/>
      <c r="E497" s="376"/>
      <c r="F497" s="375"/>
    </row>
    <row r="498" spans="1:6" s="6" customFormat="1">
      <c r="A498" s="364"/>
      <c r="B498" s="379"/>
      <c r="C498" s="388"/>
      <c r="D498" s="388"/>
      <c r="E498" s="376"/>
      <c r="F498" s="375"/>
    </row>
    <row r="499" spans="1:6" s="6" customFormat="1">
      <c r="A499" s="364"/>
      <c r="B499" s="379"/>
      <c r="C499" s="388"/>
      <c r="D499" s="388"/>
      <c r="E499" s="376"/>
      <c r="F499" s="375"/>
    </row>
    <row r="500" spans="1:6" s="6" customFormat="1">
      <c r="A500" s="364"/>
      <c r="B500" s="379"/>
      <c r="C500" s="388"/>
      <c r="D500" s="388"/>
      <c r="E500" s="376"/>
      <c r="F500" s="375"/>
    </row>
    <row r="501" spans="1:6" s="6" customFormat="1">
      <c r="A501" s="364"/>
      <c r="B501" s="379"/>
      <c r="C501" s="383"/>
      <c r="D501" s="383"/>
      <c r="E501" s="376"/>
      <c r="F501" s="375"/>
    </row>
    <row r="502" spans="1:6" s="6" customFormat="1">
      <c r="A502" s="364"/>
      <c r="B502" s="379"/>
      <c r="C502" s="388"/>
      <c r="D502" s="388"/>
      <c r="E502" s="376"/>
      <c r="F502" s="375"/>
    </row>
    <row r="503" spans="1:6" s="6" customFormat="1">
      <c r="A503" s="364"/>
      <c r="B503" s="379"/>
      <c r="C503" s="388"/>
      <c r="D503" s="388"/>
      <c r="E503" s="376"/>
      <c r="F503" s="375"/>
    </row>
    <row r="504" spans="1:6" s="6" customFormat="1">
      <c r="A504" s="364"/>
      <c r="B504" s="379"/>
      <c r="C504" s="388"/>
      <c r="D504" s="388"/>
      <c r="E504" s="376"/>
      <c r="F504" s="375"/>
    </row>
    <row r="505" spans="1:6" s="6" customFormat="1">
      <c r="A505" s="364"/>
      <c r="B505" s="379"/>
      <c r="C505" s="388"/>
      <c r="D505" s="388"/>
      <c r="E505" s="376"/>
      <c r="F505" s="375"/>
    </row>
    <row r="506" spans="1:6" s="6" customFormat="1">
      <c r="A506" s="364"/>
      <c r="B506" s="379"/>
      <c r="C506" s="388"/>
      <c r="D506" s="388"/>
      <c r="E506" s="376"/>
      <c r="F506" s="375"/>
    </row>
    <row r="507" spans="1:6" s="6" customFormat="1">
      <c r="A507" s="364"/>
      <c r="B507" s="377"/>
      <c r="C507" s="388"/>
      <c r="D507" s="388"/>
      <c r="E507" s="376"/>
      <c r="F507" s="375"/>
    </row>
    <row r="508" spans="1:6" s="6" customFormat="1">
      <c r="A508" s="364"/>
      <c r="B508" s="379"/>
      <c r="C508" s="388"/>
      <c r="D508" s="388"/>
      <c r="E508" s="376"/>
      <c r="F508" s="375"/>
    </row>
    <row r="509" spans="1:6" s="6" customFormat="1">
      <c r="A509" s="364"/>
      <c r="B509" s="379"/>
      <c r="C509" s="388"/>
      <c r="D509" s="388"/>
      <c r="E509" s="376"/>
      <c r="F509" s="375"/>
    </row>
    <row r="510" spans="1:6" s="6" customFormat="1">
      <c r="A510" s="364"/>
      <c r="B510" s="379"/>
      <c r="C510" s="388"/>
      <c r="D510" s="388"/>
      <c r="E510" s="376"/>
      <c r="F510" s="375"/>
    </row>
    <row r="511" spans="1:6" s="6" customFormat="1">
      <c r="A511" s="364"/>
      <c r="B511" s="379"/>
      <c r="C511" s="388"/>
      <c r="D511" s="388"/>
      <c r="E511" s="376"/>
      <c r="F511" s="375"/>
    </row>
    <row r="512" spans="1:6" s="6" customFormat="1">
      <c r="A512" s="364"/>
      <c r="B512" s="379"/>
      <c r="C512" s="388"/>
      <c r="D512" s="388"/>
      <c r="E512" s="376"/>
      <c r="F512" s="375"/>
    </row>
    <row r="513" spans="1:6" s="6" customFormat="1">
      <c r="A513" s="364"/>
      <c r="B513" s="379"/>
      <c r="C513" s="388"/>
      <c r="D513" s="388"/>
      <c r="E513" s="376"/>
      <c r="F513" s="375"/>
    </row>
    <row r="514" spans="1:6" s="6" customFormat="1">
      <c r="A514" s="364"/>
      <c r="B514" s="379"/>
      <c r="C514" s="388"/>
      <c r="D514" s="388"/>
      <c r="E514" s="376"/>
      <c r="F514" s="375"/>
    </row>
    <row r="515" spans="1:6" s="6" customFormat="1">
      <c r="A515" s="364"/>
      <c r="B515" s="389"/>
      <c r="C515" s="390"/>
      <c r="D515" s="390"/>
      <c r="E515" s="376"/>
      <c r="F515" s="375"/>
    </row>
    <row r="516" spans="1:6" s="6" customFormat="1">
      <c r="A516" s="364"/>
      <c r="B516" s="377"/>
      <c r="C516" s="388"/>
      <c r="D516" s="388"/>
      <c r="E516" s="376"/>
      <c r="F516" s="375"/>
    </row>
    <row r="517" spans="1:6" s="6" customFormat="1">
      <c r="A517" s="364"/>
      <c r="B517" s="379"/>
      <c r="C517" s="388"/>
      <c r="D517" s="388"/>
      <c r="E517" s="376"/>
      <c r="F517" s="375"/>
    </row>
    <row r="518" spans="1:6" s="6" customFormat="1">
      <c r="A518" s="364"/>
      <c r="B518" s="379"/>
      <c r="C518" s="388"/>
      <c r="D518" s="388"/>
      <c r="E518" s="376"/>
      <c r="F518" s="375"/>
    </row>
    <row r="519" spans="1:6" s="6" customFormat="1">
      <c r="A519" s="364"/>
      <c r="B519" s="379"/>
      <c r="C519" s="388"/>
      <c r="D519" s="388"/>
      <c r="E519" s="376"/>
      <c r="F519" s="375"/>
    </row>
    <row r="520" spans="1:6" s="6" customFormat="1">
      <c r="A520" s="364"/>
      <c r="B520" s="379"/>
      <c r="C520" s="388"/>
      <c r="D520" s="388"/>
      <c r="E520" s="376"/>
      <c r="F520" s="375"/>
    </row>
    <row r="521" spans="1:6" s="6" customFormat="1">
      <c r="A521" s="364"/>
      <c r="B521" s="379"/>
      <c r="C521" s="388"/>
      <c r="D521" s="388"/>
      <c r="E521" s="376"/>
      <c r="F521" s="375"/>
    </row>
    <row r="522" spans="1:6" s="6" customFormat="1">
      <c r="A522" s="364"/>
      <c r="B522" s="379"/>
      <c r="C522" s="388"/>
      <c r="D522" s="388"/>
      <c r="E522" s="376"/>
      <c r="F522" s="375"/>
    </row>
    <row r="523" spans="1:6" s="6" customFormat="1">
      <c r="A523" s="364"/>
      <c r="B523" s="379"/>
      <c r="C523" s="388"/>
      <c r="D523" s="388"/>
      <c r="E523" s="376"/>
      <c r="F523" s="375"/>
    </row>
    <row r="524" spans="1:6" s="6" customFormat="1">
      <c r="A524" s="364"/>
      <c r="B524" s="379"/>
      <c r="C524" s="388"/>
      <c r="D524" s="388"/>
      <c r="E524" s="376"/>
      <c r="F524" s="375"/>
    </row>
    <row r="525" spans="1:6" s="6" customFormat="1">
      <c r="A525" s="364"/>
      <c r="B525" s="379"/>
      <c r="C525" s="388"/>
      <c r="D525" s="388"/>
      <c r="E525" s="376"/>
      <c r="F525" s="375"/>
    </row>
    <row r="526" spans="1:6" s="6" customFormat="1">
      <c r="A526" s="364"/>
      <c r="B526" s="379"/>
      <c r="C526" s="388"/>
      <c r="D526" s="388"/>
      <c r="E526" s="376"/>
      <c r="F526" s="375"/>
    </row>
    <row r="527" spans="1:6" s="6" customFormat="1">
      <c r="A527" s="364"/>
      <c r="B527" s="379"/>
      <c r="C527" s="388"/>
      <c r="D527" s="388"/>
      <c r="E527" s="376"/>
      <c r="F527" s="375"/>
    </row>
    <row r="528" spans="1:6" s="6" customFormat="1">
      <c r="A528" s="364"/>
      <c r="B528" s="377"/>
      <c r="C528" s="388"/>
      <c r="D528" s="388"/>
      <c r="E528" s="376"/>
      <c r="F528" s="375"/>
    </row>
    <row r="529" spans="1:6" s="6" customFormat="1">
      <c r="A529" s="364"/>
      <c r="B529" s="379"/>
      <c r="C529" s="388"/>
      <c r="D529" s="388"/>
      <c r="E529" s="376"/>
      <c r="F529" s="375"/>
    </row>
    <row r="530" spans="1:6" s="6" customFormat="1">
      <c r="A530" s="364"/>
      <c r="B530" s="379"/>
      <c r="C530" s="388"/>
      <c r="D530" s="388"/>
      <c r="E530" s="376"/>
      <c r="F530" s="375"/>
    </row>
    <row r="531" spans="1:6" s="6" customFormat="1">
      <c r="A531" s="364"/>
      <c r="B531" s="379"/>
      <c r="C531" s="388"/>
      <c r="D531" s="388"/>
      <c r="E531" s="376"/>
      <c r="F531" s="375"/>
    </row>
    <row r="532" spans="1:6" s="6" customFormat="1">
      <c r="A532" s="364"/>
      <c r="B532" s="379"/>
      <c r="C532" s="388"/>
      <c r="D532" s="388"/>
      <c r="E532" s="376"/>
      <c r="F532" s="375"/>
    </row>
    <row r="533" spans="1:6" s="6" customFormat="1">
      <c r="A533" s="364"/>
      <c r="B533" s="379"/>
      <c r="C533" s="388"/>
      <c r="D533" s="388"/>
      <c r="E533" s="376"/>
      <c r="F533" s="375"/>
    </row>
    <row r="534" spans="1:6" s="6" customFormat="1">
      <c r="A534" s="364"/>
      <c r="B534" s="379"/>
      <c r="C534" s="388"/>
      <c r="D534" s="388"/>
      <c r="E534" s="376"/>
      <c r="F534" s="375"/>
    </row>
    <row r="535" spans="1:6" s="6" customFormat="1">
      <c r="A535" s="364"/>
      <c r="B535" s="379"/>
      <c r="C535" s="388"/>
      <c r="D535" s="388"/>
      <c r="E535" s="376"/>
      <c r="F535" s="375"/>
    </row>
    <row r="536" spans="1:6" s="6" customFormat="1">
      <c r="A536" s="364"/>
      <c r="B536" s="379"/>
      <c r="C536" s="388"/>
      <c r="D536" s="388"/>
      <c r="E536" s="376"/>
      <c r="F536" s="375"/>
    </row>
    <row r="537" spans="1:6" s="6" customFormat="1">
      <c r="A537" s="364"/>
      <c r="B537" s="379"/>
      <c r="C537" s="388"/>
      <c r="D537" s="388"/>
      <c r="E537" s="376"/>
      <c r="F537" s="375"/>
    </row>
    <row r="538" spans="1:6" s="6" customFormat="1">
      <c r="A538" s="364"/>
      <c r="B538" s="379"/>
      <c r="C538" s="388"/>
      <c r="D538" s="388"/>
      <c r="E538" s="376"/>
      <c r="F538" s="375"/>
    </row>
    <row r="539" spans="1:6" s="6" customFormat="1">
      <c r="A539" s="364"/>
      <c r="B539" s="379"/>
      <c r="C539" s="388"/>
      <c r="D539" s="388"/>
      <c r="E539" s="376"/>
      <c r="F539" s="375"/>
    </row>
    <row r="540" spans="1:6" s="6" customFormat="1">
      <c r="A540" s="364"/>
      <c r="B540" s="379"/>
      <c r="C540" s="388"/>
      <c r="D540" s="388"/>
      <c r="E540" s="376"/>
      <c r="F540" s="375"/>
    </row>
    <row r="541" spans="1:6" s="6" customFormat="1">
      <c r="A541" s="364"/>
      <c r="B541" s="379"/>
      <c r="C541" s="388"/>
      <c r="D541" s="388"/>
      <c r="E541" s="376"/>
      <c r="F541" s="375"/>
    </row>
    <row r="542" spans="1:6" s="6" customFormat="1">
      <c r="A542" s="364"/>
      <c r="B542" s="379"/>
      <c r="C542" s="388"/>
      <c r="D542" s="388"/>
      <c r="E542" s="376"/>
      <c r="F542" s="375"/>
    </row>
    <row r="543" spans="1:6" s="6" customFormat="1">
      <c r="A543" s="364"/>
      <c r="B543" s="379"/>
      <c r="C543" s="388"/>
      <c r="D543" s="388"/>
      <c r="E543" s="376"/>
      <c r="F543" s="375"/>
    </row>
    <row r="544" spans="1:6" s="6" customFormat="1">
      <c r="A544" s="364"/>
      <c r="B544" s="379"/>
      <c r="C544" s="388"/>
      <c r="D544" s="388"/>
      <c r="E544" s="376"/>
      <c r="F544" s="375"/>
    </row>
    <row r="545" spans="1:6" s="6" customFormat="1">
      <c r="A545" s="364"/>
      <c r="B545" s="377"/>
      <c r="C545" s="388"/>
      <c r="D545" s="388"/>
      <c r="E545" s="376"/>
      <c r="F545" s="375"/>
    </row>
    <row r="546" spans="1:6" s="6" customFormat="1">
      <c r="A546" s="364"/>
      <c r="B546" s="389"/>
      <c r="C546" s="390"/>
      <c r="D546" s="390"/>
      <c r="E546" s="376"/>
      <c r="F546" s="375"/>
    </row>
    <row r="547" spans="1:6" s="6" customFormat="1">
      <c r="A547" s="364"/>
      <c r="B547" s="379"/>
      <c r="C547" s="388"/>
      <c r="D547" s="388"/>
      <c r="E547" s="376"/>
      <c r="F547" s="375"/>
    </row>
    <row r="548" spans="1:6" s="6" customFormat="1">
      <c r="A548" s="364"/>
      <c r="B548" s="389"/>
      <c r="C548" s="390"/>
      <c r="D548" s="390"/>
      <c r="E548" s="376"/>
      <c r="F548" s="375"/>
    </row>
    <row r="549" spans="1:6" s="6" customFormat="1">
      <c r="A549" s="364"/>
      <c r="B549" s="379"/>
      <c r="C549" s="388"/>
      <c r="D549" s="388"/>
      <c r="E549" s="376"/>
      <c r="F549" s="375"/>
    </row>
    <row r="550" spans="1:6" s="6" customFormat="1">
      <c r="A550" s="364"/>
      <c r="B550" s="389"/>
      <c r="C550" s="390"/>
      <c r="D550" s="390"/>
      <c r="E550" s="376"/>
      <c r="F550" s="375"/>
    </row>
    <row r="551" spans="1:6" s="6" customFormat="1">
      <c r="A551" s="364"/>
      <c r="B551" s="379"/>
      <c r="C551" s="388"/>
      <c r="D551" s="388"/>
      <c r="E551" s="376"/>
      <c r="F551" s="375"/>
    </row>
    <row r="552" spans="1:6" s="6" customFormat="1">
      <c r="A552" s="364"/>
      <c r="B552" s="389"/>
      <c r="C552" s="390"/>
      <c r="D552" s="390"/>
      <c r="E552" s="376"/>
      <c r="F552" s="375"/>
    </row>
    <row r="553" spans="1:6" s="6" customFormat="1">
      <c r="A553" s="364"/>
      <c r="B553" s="379"/>
      <c r="C553" s="388"/>
      <c r="D553" s="388"/>
      <c r="E553" s="376"/>
      <c r="F553" s="375"/>
    </row>
    <row r="554" spans="1:6" s="6" customFormat="1">
      <c r="A554" s="364"/>
      <c r="B554" s="379"/>
      <c r="C554" s="388"/>
      <c r="D554" s="388"/>
      <c r="E554" s="376"/>
      <c r="F554" s="375"/>
    </row>
    <row r="555" spans="1:6" s="6" customFormat="1">
      <c r="A555" s="364"/>
      <c r="B555" s="379"/>
      <c r="C555" s="388"/>
      <c r="D555" s="388"/>
      <c r="E555" s="376"/>
      <c r="F555" s="375"/>
    </row>
    <row r="556" spans="1:6" s="6" customFormat="1">
      <c r="A556" s="364"/>
      <c r="B556" s="379"/>
      <c r="C556" s="388"/>
      <c r="D556" s="388"/>
      <c r="E556" s="376"/>
      <c r="F556" s="375"/>
    </row>
    <row r="557" spans="1:6" s="6" customFormat="1">
      <c r="A557" s="364"/>
      <c r="B557" s="379"/>
      <c r="C557" s="388"/>
      <c r="D557" s="388"/>
      <c r="E557" s="376"/>
      <c r="F557" s="375"/>
    </row>
    <row r="558" spans="1:6" s="6" customFormat="1">
      <c r="A558" s="364"/>
      <c r="B558" s="379"/>
      <c r="C558" s="380"/>
      <c r="D558" s="380"/>
      <c r="E558" s="376"/>
      <c r="F558" s="375"/>
    </row>
    <row r="559" spans="1:6" s="6" customFormat="1">
      <c r="A559" s="394"/>
      <c r="B559" s="369"/>
      <c r="C559" s="370"/>
      <c r="D559" s="370"/>
      <c r="E559" s="376"/>
      <c r="F559" s="375"/>
    </row>
    <row r="560" spans="1:6" s="6" customFormat="1">
      <c r="A560" s="395"/>
      <c r="B560" s="389"/>
      <c r="C560" s="396"/>
      <c r="D560" s="396"/>
      <c r="E560" s="376"/>
      <c r="F560" s="375"/>
    </row>
    <row r="561" spans="1:6" s="6" customFormat="1">
      <c r="A561" s="395"/>
      <c r="B561" s="379"/>
      <c r="C561" s="380"/>
      <c r="D561" s="380"/>
      <c r="E561" s="376"/>
      <c r="F561" s="375"/>
    </row>
    <row r="562" spans="1:6" s="6" customFormat="1">
      <c r="A562" s="395"/>
      <c r="B562" s="377"/>
      <c r="C562" s="380"/>
      <c r="D562" s="380"/>
      <c r="E562" s="376"/>
      <c r="F562" s="375"/>
    </row>
    <row r="563" spans="1:6" s="6" customFormat="1">
      <c r="A563" s="395"/>
      <c r="B563" s="389"/>
      <c r="C563" s="396"/>
      <c r="D563" s="396"/>
      <c r="E563" s="376"/>
      <c r="F563" s="375"/>
    </row>
    <row r="564" spans="1:6" s="6" customFormat="1">
      <c r="A564" s="395"/>
      <c r="B564" s="379"/>
      <c r="C564" s="380"/>
      <c r="D564" s="380"/>
      <c r="E564" s="376"/>
      <c r="F564" s="375"/>
    </row>
    <row r="565" spans="1:6" s="6" customFormat="1">
      <c r="A565" s="395"/>
      <c r="B565" s="379"/>
      <c r="C565" s="380"/>
      <c r="D565" s="380"/>
      <c r="E565" s="376"/>
      <c r="F565" s="375"/>
    </row>
    <row r="566" spans="1:6" s="6" customFormat="1">
      <c r="A566" s="395"/>
      <c r="B566" s="379"/>
      <c r="C566" s="380"/>
      <c r="D566" s="380"/>
      <c r="E566" s="376"/>
      <c r="F566" s="375"/>
    </row>
    <row r="567" spans="1:6" s="6" customFormat="1">
      <c r="A567" s="395"/>
      <c r="B567" s="389"/>
      <c r="C567" s="396"/>
      <c r="D567" s="396"/>
      <c r="E567" s="376"/>
      <c r="F567" s="375"/>
    </row>
    <row r="568" spans="1:6" s="6" customFormat="1">
      <c r="A568" s="395"/>
      <c r="B568" s="379"/>
      <c r="C568" s="380"/>
      <c r="D568" s="380"/>
      <c r="E568" s="376"/>
      <c r="F568" s="375"/>
    </row>
    <row r="569" spans="1:6" s="6" customFormat="1">
      <c r="A569" s="395"/>
      <c r="B569" s="379"/>
      <c r="C569" s="380"/>
      <c r="D569" s="380"/>
      <c r="E569" s="376"/>
      <c r="F569" s="375"/>
    </row>
    <row r="570" spans="1:6" s="6" customFormat="1">
      <c r="A570" s="395"/>
      <c r="B570" s="389"/>
      <c r="C570" s="396"/>
      <c r="D570" s="396"/>
      <c r="E570" s="376"/>
      <c r="F570" s="375"/>
    </row>
    <row r="571" spans="1:6" s="6" customFormat="1">
      <c r="A571" s="395"/>
      <c r="B571" s="379"/>
      <c r="C571" s="380"/>
      <c r="D571" s="380"/>
      <c r="E571" s="376"/>
      <c r="F571" s="375"/>
    </row>
    <row r="572" spans="1:6" s="6" customFormat="1">
      <c r="A572" s="395"/>
      <c r="B572" s="389"/>
      <c r="C572" s="396"/>
      <c r="D572" s="396"/>
      <c r="E572" s="376"/>
      <c r="F572" s="375"/>
    </row>
    <row r="573" spans="1:6" s="6" customFormat="1">
      <c r="A573" s="395"/>
      <c r="B573" s="379"/>
      <c r="C573" s="380"/>
      <c r="D573" s="380"/>
      <c r="E573" s="376"/>
      <c r="F573" s="375"/>
    </row>
    <row r="574" spans="1:6" s="6" customFormat="1" ht="14.25">
      <c r="A574" s="364"/>
      <c r="B574" s="391"/>
      <c r="C574" s="388"/>
      <c r="D574" s="388"/>
      <c r="E574" s="376"/>
      <c r="F574" s="375"/>
    </row>
    <row r="575" spans="1:6" s="6" customFormat="1">
      <c r="A575" s="364"/>
      <c r="B575" s="377"/>
      <c r="C575" s="396"/>
      <c r="D575" s="396"/>
      <c r="E575" s="376"/>
      <c r="F575" s="375"/>
    </row>
    <row r="576" spans="1:6" s="6" customFormat="1">
      <c r="A576" s="364"/>
      <c r="B576" s="389"/>
      <c r="C576" s="396"/>
      <c r="D576" s="396"/>
      <c r="E576" s="376"/>
      <c r="F576" s="375"/>
    </row>
    <row r="577" spans="1:6" s="6" customFormat="1">
      <c r="A577" s="364"/>
      <c r="B577" s="379"/>
      <c r="C577" s="380"/>
      <c r="D577" s="380"/>
      <c r="E577" s="376"/>
      <c r="F577" s="375"/>
    </row>
    <row r="578" spans="1:6" s="6" customFormat="1">
      <c r="A578" s="364"/>
      <c r="B578" s="379"/>
      <c r="C578" s="380"/>
      <c r="D578" s="380"/>
      <c r="E578" s="376"/>
      <c r="F578" s="375"/>
    </row>
    <row r="579" spans="1:6" s="6" customFormat="1">
      <c r="A579" s="364"/>
      <c r="B579" s="379"/>
      <c r="C579" s="380"/>
      <c r="D579" s="380"/>
      <c r="E579" s="376"/>
      <c r="F579" s="375"/>
    </row>
    <row r="580" spans="1:6" s="6" customFormat="1">
      <c r="A580" s="364"/>
      <c r="B580" s="379"/>
      <c r="C580" s="380"/>
      <c r="D580" s="380"/>
      <c r="E580" s="376"/>
      <c r="F580" s="375"/>
    </row>
    <row r="581" spans="1:6" s="6" customFormat="1">
      <c r="A581" s="364"/>
      <c r="B581" s="379"/>
      <c r="C581" s="380"/>
      <c r="D581" s="380"/>
      <c r="E581" s="376"/>
      <c r="F581" s="375"/>
    </row>
    <row r="582" spans="1:6" s="6" customFormat="1">
      <c r="A582" s="364"/>
      <c r="B582" s="379"/>
      <c r="C582" s="380"/>
      <c r="D582" s="380"/>
      <c r="E582" s="376"/>
      <c r="F582" s="375"/>
    </row>
    <row r="583" spans="1:6" s="6" customFormat="1">
      <c r="A583" s="364"/>
      <c r="B583" s="379"/>
      <c r="C583" s="380"/>
      <c r="D583" s="380"/>
      <c r="E583" s="376"/>
      <c r="F583" s="375"/>
    </row>
    <row r="584" spans="1:6" s="6" customFormat="1">
      <c r="A584" s="364"/>
      <c r="B584" s="379"/>
      <c r="C584" s="380"/>
      <c r="D584" s="380"/>
      <c r="E584" s="376"/>
      <c r="F584" s="375"/>
    </row>
    <row r="585" spans="1:6" s="6" customFormat="1">
      <c r="A585" s="364"/>
      <c r="B585" s="379"/>
      <c r="C585" s="380"/>
      <c r="D585" s="380"/>
      <c r="E585" s="376"/>
      <c r="F585" s="375"/>
    </row>
    <row r="586" spans="1:6" s="6" customFormat="1">
      <c r="A586" s="364"/>
      <c r="B586" s="379"/>
      <c r="C586" s="380"/>
      <c r="D586" s="380"/>
      <c r="E586" s="376"/>
      <c r="F586" s="375"/>
    </row>
    <row r="587" spans="1:6" s="6" customFormat="1">
      <c r="A587" s="364"/>
      <c r="B587" s="379"/>
      <c r="C587" s="380"/>
      <c r="D587" s="380"/>
      <c r="E587" s="376"/>
      <c r="F587" s="375"/>
    </row>
    <row r="588" spans="1:6" s="6" customFormat="1">
      <c r="A588" s="364"/>
      <c r="B588" s="379"/>
      <c r="C588" s="380"/>
      <c r="D588" s="380"/>
      <c r="E588" s="376"/>
      <c r="F588" s="375"/>
    </row>
    <row r="589" spans="1:6" s="6" customFormat="1">
      <c r="A589" s="364"/>
      <c r="B589" s="379"/>
      <c r="C589" s="380"/>
      <c r="D589" s="380"/>
      <c r="E589" s="376"/>
      <c r="F589" s="375"/>
    </row>
    <row r="590" spans="1:6" s="6" customFormat="1">
      <c r="A590" s="364"/>
      <c r="B590" s="389"/>
      <c r="C590" s="396"/>
      <c r="D590" s="396"/>
      <c r="E590" s="376"/>
      <c r="F590" s="375"/>
    </row>
    <row r="591" spans="1:6" s="6" customFormat="1" ht="25.5" customHeight="1">
      <c r="A591" s="364"/>
      <c r="B591" s="379"/>
      <c r="C591" s="380"/>
      <c r="D591" s="380"/>
      <c r="E591" s="376"/>
      <c r="F591" s="375"/>
    </row>
    <row r="592" spans="1:6" s="6" customFormat="1">
      <c r="A592" s="364"/>
      <c r="B592" s="379"/>
      <c r="C592" s="380"/>
      <c r="D592" s="380"/>
      <c r="E592" s="376"/>
      <c r="F592" s="375"/>
    </row>
    <row r="593" spans="1:6" s="6" customFormat="1">
      <c r="A593" s="364"/>
      <c r="B593" s="379"/>
      <c r="C593" s="380"/>
      <c r="D593" s="380"/>
      <c r="E593" s="376"/>
      <c r="F593" s="375"/>
    </row>
    <row r="594" spans="1:6" s="6" customFormat="1">
      <c r="A594" s="364"/>
      <c r="B594" s="379"/>
      <c r="C594" s="380"/>
      <c r="D594" s="380"/>
      <c r="E594" s="376"/>
      <c r="F594" s="375"/>
    </row>
    <row r="595" spans="1:6" s="6" customFormat="1">
      <c r="A595" s="364"/>
      <c r="B595" s="379"/>
      <c r="C595" s="380"/>
      <c r="D595" s="380"/>
      <c r="E595" s="376"/>
      <c r="F595" s="375"/>
    </row>
    <row r="596" spans="1:6" s="6" customFormat="1" ht="30.75" customHeight="1">
      <c r="A596" s="364"/>
      <c r="B596" s="379"/>
      <c r="C596" s="380"/>
      <c r="D596" s="380"/>
      <c r="E596" s="376"/>
      <c r="F596" s="375"/>
    </row>
    <row r="597" spans="1:6" s="6" customFormat="1">
      <c r="A597" s="364"/>
      <c r="B597" s="379"/>
      <c r="C597" s="380"/>
      <c r="D597" s="380"/>
      <c r="E597" s="376"/>
      <c r="F597" s="375"/>
    </row>
    <row r="598" spans="1:6" s="6" customFormat="1">
      <c r="A598" s="364"/>
      <c r="B598" s="379"/>
      <c r="C598" s="380"/>
      <c r="D598" s="380"/>
      <c r="E598" s="376"/>
      <c r="F598" s="375"/>
    </row>
    <row r="599" spans="1:6" s="6" customFormat="1">
      <c r="A599" s="364"/>
      <c r="B599" s="379"/>
      <c r="C599" s="380"/>
      <c r="D599" s="380"/>
      <c r="E599" s="376"/>
      <c r="F599" s="375"/>
    </row>
    <row r="600" spans="1:6" s="6" customFormat="1">
      <c r="A600" s="364"/>
      <c r="B600" s="379"/>
      <c r="C600" s="380"/>
      <c r="D600" s="380"/>
      <c r="E600" s="376"/>
      <c r="F600" s="375"/>
    </row>
    <row r="601" spans="1:6" s="6" customFormat="1">
      <c r="A601" s="364"/>
      <c r="B601" s="379"/>
      <c r="C601" s="380"/>
      <c r="D601" s="380"/>
      <c r="E601" s="376"/>
      <c r="F601" s="375"/>
    </row>
    <row r="602" spans="1:6" s="6" customFormat="1" ht="15" customHeight="1">
      <c r="A602" s="364"/>
      <c r="B602" s="379"/>
      <c r="C602" s="380"/>
      <c r="D602" s="380"/>
      <c r="E602" s="376"/>
      <c r="F602" s="375"/>
    </row>
    <row r="603" spans="1:6" s="6" customFormat="1" ht="15" customHeight="1">
      <c r="A603" s="364"/>
      <c r="B603" s="379"/>
      <c r="C603" s="380"/>
      <c r="D603" s="380"/>
      <c r="E603" s="376"/>
      <c r="F603" s="375"/>
    </row>
    <row r="604" spans="1:6" s="6" customFormat="1" ht="15" customHeight="1">
      <c r="A604" s="364"/>
      <c r="B604" s="379"/>
      <c r="C604" s="380"/>
      <c r="D604" s="380"/>
      <c r="E604" s="376"/>
      <c r="F604" s="375"/>
    </row>
    <row r="605" spans="1:6" s="6" customFormat="1" ht="15" customHeight="1">
      <c r="A605" s="364"/>
      <c r="B605" s="379"/>
      <c r="C605" s="380"/>
      <c r="D605" s="380"/>
      <c r="E605" s="376"/>
      <c r="F605" s="375"/>
    </row>
    <row r="606" spans="1:6" s="6" customFormat="1" ht="15" customHeight="1">
      <c r="A606" s="364"/>
      <c r="B606" s="377"/>
      <c r="C606" s="396"/>
      <c r="D606" s="396"/>
      <c r="E606" s="376"/>
      <c r="F606" s="375"/>
    </row>
    <row r="607" spans="1:6" s="6" customFormat="1" ht="15" customHeight="1">
      <c r="A607" s="364"/>
      <c r="B607" s="389"/>
      <c r="C607" s="396"/>
      <c r="D607" s="396"/>
      <c r="E607" s="376"/>
      <c r="F607" s="375"/>
    </row>
    <row r="608" spans="1:6" s="6" customFormat="1" ht="15" customHeight="1">
      <c r="A608" s="395"/>
      <c r="B608" s="379"/>
      <c r="C608" s="380"/>
      <c r="D608" s="380"/>
      <c r="E608" s="376"/>
      <c r="F608" s="375"/>
    </row>
    <row r="609" spans="1:6" s="6" customFormat="1" ht="15" customHeight="1">
      <c r="A609" s="364"/>
      <c r="B609" s="379"/>
      <c r="C609" s="380"/>
      <c r="D609" s="380"/>
      <c r="E609" s="376"/>
      <c r="F609" s="375"/>
    </row>
    <row r="610" spans="1:6" s="6" customFormat="1" ht="15" customHeight="1">
      <c r="A610" s="395"/>
      <c r="B610" s="379"/>
      <c r="C610" s="380"/>
      <c r="D610" s="380"/>
      <c r="E610" s="376"/>
      <c r="F610" s="375"/>
    </row>
    <row r="611" spans="1:6" s="6" customFormat="1" ht="15" customHeight="1">
      <c r="A611" s="364"/>
      <c r="B611" s="379"/>
      <c r="C611" s="380"/>
      <c r="D611" s="380"/>
      <c r="E611" s="376"/>
      <c r="F611" s="375"/>
    </row>
    <row r="612" spans="1:6" s="6" customFormat="1" ht="15" customHeight="1">
      <c r="A612" s="395"/>
      <c r="B612" s="379"/>
      <c r="C612" s="380"/>
      <c r="D612" s="380"/>
      <c r="E612" s="376"/>
      <c r="F612" s="375"/>
    </row>
    <row r="613" spans="1:6" s="6" customFormat="1" ht="15" customHeight="1">
      <c r="A613" s="364"/>
      <c r="B613" s="379"/>
      <c r="C613" s="380"/>
      <c r="D613" s="380"/>
      <c r="E613" s="376"/>
      <c r="F613" s="375"/>
    </row>
    <row r="614" spans="1:6" s="6" customFormat="1" ht="15" customHeight="1">
      <c r="A614" s="395"/>
      <c r="B614" s="379"/>
      <c r="C614" s="380"/>
      <c r="D614" s="380"/>
      <c r="E614" s="376"/>
      <c r="F614" s="375"/>
    </row>
    <row r="615" spans="1:6" s="6" customFormat="1" ht="15" customHeight="1">
      <c r="A615" s="364"/>
      <c r="B615" s="379"/>
      <c r="C615" s="380"/>
      <c r="D615" s="380"/>
      <c r="E615" s="376"/>
      <c r="F615" s="375"/>
    </row>
    <row r="616" spans="1:6" s="6" customFormat="1" ht="15" customHeight="1">
      <c r="A616" s="395"/>
      <c r="B616" s="379"/>
      <c r="C616" s="380"/>
      <c r="D616" s="380"/>
      <c r="E616" s="376"/>
      <c r="F616" s="375"/>
    </row>
    <row r="617" spans="1:6" s="6" customFormat="1" ht="15" customHeight="1">
      <c r="A617" s="364"/>
      <c r="B617" s="379"/>
      <c r="C617" s="380"/>
      <c r="D617" s="380"/>
      <c r="E617" s="376"/>
      <c r="F617" s="375"/>
    </row>
    <row r="618" spans="1:6" s="6" customFormat="1" ht="15" customHeight="1">
      <c r="A618" s="395"/>
      <c r="B618" s="379"/>
      <c r="C618" s="380"/>
      <c r="D618" s="380"/>
      <c r="E618" s="376"/>
      <c r="F618" s="375"/>
    </row>
    <row r="619" spans="1:6" s="6" customFormat="1" ht="15" customHeight="1">
      <c r="A619" s="364"/>
      <c r="B619" s="379"/>
      <c r="C619" s="380"/>
      <c r="D619" s="380"/>
      <c r="E619" s="376"/>
      <c r="F619" s="375"/>
    </row>
    <row r="620" spans="1:6" s="6" customFormat="1" ht="15" customHeight="1">
      <c r="A620" s="395"/>
      <c r="B620" s="379"/>
      <c r="C620" s="380"/>
      <c r="D620" s="380"/>
      <c r="E620" s="376"/>
      <c r="F620" s="375"/>
    </row>
    <row r="621" spans="1:6" s="6" customFormat="1" ht="15" customHeight="1">
      <c r="A621" s="364"/>
      <c r="B621" s="379"/>
      <c r="C621" s="380"/>
      <c r="D621" s="380"/>
      <c r="E621" s="376"/>
      <c r="F621" s="375"/>
    </row>
    <row r="622" spans="1:6" s="6" customFormat="1" ht="15" customHeight="1">
      <c r="A622" s="395"/>
      <c r="B622" s="379"/>
      <c r="C622" s="380"/>
      <c r="D622" s="380"/>
      <c r="E622" s="376"/>
      <c r="F622" s="375"/>
    </row>
    <row r="623" spans="1:6" s="6" customFormat="1" ht="15" customHeight="1">
      <c r="A623" s="364"/>
      <c r="B623" s="379"/>
      <c r="C623" s="380"/>
      <c r="D623" s="380"/>
      <c r="E623" s="376"/>
      <c r="F623" s="375"/>
    </row>
    <row r="624" spans="1:6" s="6" customFormat="1" ht="15" customHeight="1">
      <c r="A624" s="395"/>
      <c r="B624" s="379"/>
      <c r="C624" s="380"/>
      <c r="D624" s="380"/>
      <c r="E624" s="376"/>
      <c r="F624" s="375"/>
    </row>
    <row r="625" spans="1:6" s="6" customFormat="1" ht="15" customHeight="1">
      <c r="A625" s="364"/>
      <c r="B625" s="379"/>
      <c r="C625" s="380"/>
      <c r="D625" s="380"/>
      <c r="E625" s="376"/>
      <c r="F625" s="375"/>
    </row>
    <row r="626" spans="1:6" s="6" customFormat="1" ht="15" customHeight="1">
      <c r="A626" s="395"/>
      <c r="B626" s="379"/>
      <c r="C626" s="380"/>
      <c r="D626" s="380"/>
      <c r="E626" s="376"/>
      <c r="F626" s="375"/>
    </row>
    <row r="627" spans="1:6" s="6" customFormat="1" ht="15" customHeight="1">
      <c r="A627" s="395"/>
      <c r="B627" s="389"/>
      <c r="C627" s="396"/>
      <c r="D627" s="396"/>
      <c r="E627" s="376"/>
      <c r="F627" s="375"/>
    </row>
    <row r="628" spans="1:6" s="6" customFormat="1" ht="15" customHeight="1">
      <c r="A628" s="395"/>
      <c r="B628" s="379"/>
      <c r="C628" s="380"/>
      <c r="D628" s="380"/>
      <c r="E628" s="376"/>
      <c r="F628" s="375"/>
    </row>
    <row r="629" spans="1:6" s="6" customFormat="1" ht="15" customHeight="1">
      <c r="A629" s="395"/>
      <c r="B629" s="379"/>
      <c r="C629" s="380"/>
      <c r="D629" s="380"/>
      <c r="E629" s="376"/>
      <c r="F629" s="375"/>
    </row>
    <row r="630" spans="1:6" s="6" customFormat="1" ht="15" customHeight="1">
      <c r="A630" s="395"/>
      <c r="B630" s="379"/>
      <c r="C630" s="380"/>
      <c r="D630" s="380"/>
      <c r="E630" s="376"/>
      <c r="F630" s="375"/>
    </row>
    <row r="631" spans="1:6" s="6" customFormat="1" ht="15" customHeight="1">
      <c r="A631" s="395"/>
      <c r="B631" s="379"/>
      <c r="C631" s="380"/>
      <c r="D631" s="380"/>
      <c r="E631" s="376"/>
      <c r="F631" s="375"/>
    </row>
    <row r="632" spans="1:6" s="6" customFormat="1" ht="15" customHeight="1">
      <c r="A632" s="395"/>
      <c r="B632" s="379"/>
      <c r="C632" s="380"/>
      <c r="D632" s="380"/>
      <c r="E632" s="376"/>
      <c r="F632" s="375"/>
    </row>
    <row r="633" spans="1:6" s="6" customFormat="1" ht="15" customHeight="1">
      <c r="A633" s="395"/>
      <c r="B633" s="379"/>
      <c r="C633" s="380"/>
      <c r="D633" s="380"/>
      <c r="E633" s="376"/>
      <c r="F633" s="375"/>
    </row>
    <row r="634" spans="1:6" s="6" customFormat="1" ht="15" customHeight="1">
      <c r="A634" s="364"/>
      <c r="B634" s="397"/>
      <c r="C634" s="366"/>
      <c r="D634" s="366"/>
      <c r="E634" s="376"/>
      <c r="F634" s="375"/>
    </row>
    <row r="635" spans="1:6" s="6" customFormat="1" ht="15" customHeight="1">
      <c r="A635" s="375"/>
      <c r="B635" s="375"/>
      <c r="C635" s="398"/>
      <c r="D635" s="398"/>
      <c r="E635" s="375"/>
      <c r="F635" s="375"/>
    </row>
    <row r="636" spans="1:6" s="6" customFormat="1" ht="15" customHeight="1">
      <c r="A636" s="375"/>
      <c r="B636" s="375"/>
      <c r="C636" s="398"/>
      <c r="D636" s="398"/>
      <c r="E636" s="375"/>
      <c r="F636" s="375"/>
    </row>
    <row r="637" spans="1:6" s="6" customFormat="1" ht="15" customHeight="1">
      <c r="A637" s="375"/>
      <c r="B637" s="375"/>
      <c r="C637" s="398"/>
      <c r="D637" s="398"/>
      <c r="E637" s="375"/>
      <c r="F637" s="375"/>
    </row>
    <row r="638" spans="1:6" s="6" customFormat="1" ht="15" customHeight="1">
      <c r="A638" s="375"/>
      <c r="B638" s="375"/>
      <c r="C638" s="398"/>
      <c r="D638" s="398"/>
      <c r="E638" s="375"/>
      <c r="F638" s="375"/>
    </row>
    <row r="639" spans="1:6" s="6" customFormat="1" ht="15" customHeight="1">
      <c r="A639" s="375"/>
      <c r="B639" s="375"/>
      <c r="C639" s="398"/>
      <c r="D639" s="398"/>
      <c r="E639" s="375"/>
      <c r="F639" s="375"/>
    </row>
    <row r="640" spans="1:6" s="6" customFormat="1" ht="15" customHeight="1">
      <c r="A640" s="375"/>
      <c r="B640" s="375"/>
      <c r="C640" s="398"/>
      <c r="D640" s="398"/>
      <c r="E640" s="375"/>
      <c r="F640" s="375"/>
    </row>
    <row r="641" spans="1:6" s="6" customFormat="1" ht="15" customHeight="1">
      <c r="A641" s="375"/>
      <c r="B641" s="375"/>
      <c r="C641" s="398"/>
      <c r="D641" s="398"/>
      <c r="E641" s="375"/>
      <c r="F641" s="375"/>
    </row>
    <row r="642" spans="1:6" s="6" customFormat="1" ht="15" customHeight="1">
      <c r="A642" s="375"/>
      <c r="B642" s="375"/>
      <c r="C642" s="398"/>
      <c r="D642" s="398"/>
      <c r="E642" s="375"/>
      <c r="F642" s="375"/>
    </row>
    <row r="643" spans="1:6" s="6" customFormat="1" ht="15" customHeight="1">
      <c r="A643" s="375"/>
      <c r="B643" s="375"/>
      <c r="C643" s="398"/>
      <c r="D643" s="398"/>
      <c r="E643" s="375"/>
      <c r="F643" s="375"/>
    </row>
    <row r="644" spans="1:6" s="6" customFormat="1" ht="15" customHeight="1">
      <c r="A644" s="375"/>
      <c r="B644" s="375"/>
      <c r="C644" s="398"/>
      <c r="D644" s="398"/>
      <c r="E644" s="375"/>
      <c r="F644" s="375"/>
    </row>
    <row r="645" spans="1:6" s="6" customFormat="1" ht="15" customHeight="1">
      <c r="A645" s="375"/>
      <c r="B645" s="375"/>
      <c r="C645" s="398"/>
      <c r="D645" s="398"/>
      <c r="E645" s="375"/>
      <c r="F645" s="375"/>
    </row>
    <row r="646" spans="1:6" s="6" customFormat="1" ht="15" customHeight="1">
      <c r="A646" s="375"/>
      <c r="B646" s="375"/>
      <c r="C646" s="398"/>
      <c r="D646" s="398"/>
      <c r="E646" s="375"/>
      <c r="F646" s="375"/>
    </row>
    <row r="647" spans="1:6" s="6" customFormat="1" ht="15" customHeight="1">
      <c r="A647" s="375"/>
      <c r="B647" s="375"/>
      <c r="C647" s="398"/>
      <c r="D647" s="398"/>
      <c r="E647" s="375"/>
      <c r="F647" s="375"/>
    </row>
    <row r="648" spans="1:6" s="6" customFormat="1" ht="15" customHeight="1">
      <c r="A648" s="375"/>
      <c r="B648" s="375"/>
      <c r="C648" s="398"/>
      <c r="D648" s="398"/>
      <c r="E648" s="375"/>
      <c r="F648" s="375"/>
    </row>
    <row r="649" spans="1:6" s="6" customFormat="1" ht="15" customHeight="1">
      <c r="A649" s="375"/>
      <c r="B649" s="375"/>
      <c r="C649" s="398"/>
      <c r="D649" s="398"/>
      <c r="E649" s="375"/>
      <c r="F649" s="375"/>
    </row>
    <row r="650" spans="1:6" s="6" customFormat="1" ht="15" customHeight="1">
      <c r="A650" s="375"/>
      <c r="B650" s="375"/>
      <c r="C650" s="398"/>
      <c r="D650" s="398"/>
      <c r="E650" s="375"/>
      <c r="F650" s="375"/>
    </row>
    <row r="651" spans="1:6" s="6" customFormat="1" ht="15" customHeight="1">
      <c r="A651" s="375"/>
      <c r="B651" s="375"/>
      <c r="C651" s="398"/>
      <c r="D651" s="398"/>
      <c r="E651" s="375"/>
      <c r="F651" s="375"/>
    </row>
    <row r="652" spans="1:6" s="6" customFormat="1" ht="15" customHeight="1">
      <c r="A652" s="375"/>
      <c r="B652" s="375"/>
      <c r="C652" s="398"/>
      <c r="D652" s="398"/>
      <c r="E652" s="375"/>
      <c r="F652" s="375"/>
    </row>
    <row r="653" spans="1:6" s="6" customFormat="1" ht="15" customHeight="1">
      <c r="A653" s="375"/>
      <c r="B653" s="375"/>
      <c r="C653" s="398"/>
      <c r="D653" s="398"/>
      <c r="E653" s="375"/>
      <c r="F653" s="375"/>
    </row>
    <row r="654" spans="1:6" s="6" customFormat="1" ht="15" customHeight="1">
      <c r="A654" s="375"/>
      <c r="B654" s="375"/>
      <c r="C654" s="398"/>
      <c r="D654" s="398"/>
      <c r="E654" s="375"/>
      <c r="F654" s="375"/>
    </row>
    <row r="655" spans="1:6" s="6" customFormat="1" ht="15" customHeight="1">
      <c r="A655" s="375"/>
      <c r="B655" s="375"/>
      <c r="C655" s="398"/>
      <c r="D655" s="398"/>
      <c r="E655" s="375"/>
      <c r="F655" s="375"/>
    </row>
    <row r="656" spans="1:6" s="6" customFormat="1" ht="15" customHeight="1">
      <c r="A656" s="375"/>
      <c r="B656" s="375"/>
      <c r="C656" s="398"/>
      <c r="D656" s="398"/>
      <c r="E656" s="375"/>
      <c r="F656" s="375"/>
    </row>
    <row r="657" spans="1:6" s="6" customFormat="1" ht="15" customHeight="1">
      <c r="A657" s="375"/>
      <c r="B657" s="375"/>
      <c r="C657" s="398"/>
      <c r="D657" s="398"/>
      <c r="E657" s="375"/>
      <c r="F657" s="375"/>
    </row>
    <row r="658" spans="1:6" s="6" customFormat="1" ht="15" customHeight="1">
      <c r="A658" s="375"/>
      <c r="B658" s="375"/>
      <c r="C658" s="398"/>
      <c r="D658" s="398"/>
      <c r="E658" s="375"/>
      <c r="F658" s="375"/>
    </row>
    <row r="659" spans="1:6" s="6" customFormat="1" ht="15" customHeight="1">
      <c r="A659" s="375"/>
      <c r="B659" s="375"/>
      <c r="C659" s="398"/>
      <c r="D659" s="398"/>
      <c r="E659" s="375"/>
      <c r="F659" s="375"/>
    </row>
    <row r="660" spans="1:6" s="6" customFormat="1" ht="15" customHeight="1">
      <c r="A660" s="375"/>
      <c r="B660" s="375"/>
      <c r="C660" s="398"/>
      <c r="D660" s="398"/>
      <c r="E660" s="375"/>
      <c r="F660" s="375"/>
    </row>
    <row r="661" spans="1:6" s="6" customFormat="1" ht="15" customHeight="1">
      <c r="A661" s="375"/>
      <c r="B661" s="375"/>
      <c r="C661" s="398"/>
      <c r="D661" s="398"/>
      <c r="E661" s="375"/>
      <c r="F661" s="375"/>
    </row>
    <row r="662" spans="1:6" s="6" customFormat="1" ht="15" customHeight="1">
      <c r="A662" s="375"/>
      <c r="B662" s="375"/>
      <c r="C662" s="398"/>
      <c r="D662" s="398"/>
      <c r="E662" s="375"/>
      <c r="F662" s="375"/>
    </row>
    <row r="663" spans="1:6" s="6" customFormat="1" ht="15" customHeight="1">
      <c r="A663" s="375"/>
      <c r="B663" s="375"/>
      <c r="C663" s="398"/>
      <c r="D663" s="398"/>
      <c r="E663" s="375"/>
      <c r="F663" s="375"/>
    </row>
    <row r="664" spans="1:6" s="6" customFormat="1" ht="15" customHeight="1">
      <c r="A664" s="375"/>
      <c r="B664" s="375"/>
      <c r="C664" s="398"/>
      <c r="D664" s="398"/>
      <c r="E664" s="375"/>
      <c r="F664" s="375"/>
    </row>
    <row r="665" spans="1:6" s="6" customFormat="1" ht="15" customHeight="1">
      <c r="A665" s="375"/>
      <c r="B665" s="375"/>
      <c r="C665" s="398"/>
      <c r="D665" s="398"/>
      <c r="E665" s="375"/>
      <c r="F665" s="375"/>
    </row>
    <row r="666" spans="1:6" s="6" customFormat="1" ht="15" customHeight="1">
      <c r="A666" s="375"/>
      <c r="B666" s="375"/>
      <c r="C666" s="398"/>
      <c r="D666" s="398"/>
      <c r="E666" s="375"/>
      <c r="F666" s="375"/>
    </row>
    <row r="667" spans="1:6" s="6" customFormat="1" ht="15" customHeight="1">
      <c r="A667" s="375"/>
      <c r="B667" s="375"/>
      <c r="C667" s="398"/>
      <c r="D667" s="398"/>
      <c r="E667" s="375"/>
      <c r="F667" s="375"/>
    </row>
    <row r="668" spans="1:6" s="6" customFormat="1" ht="15" customHeight="1">
      <c r="A668" s="375"/>
      <c r="B668" s="375"/>
      <c r="C668" s="398"/>
      <c r="D668" s="398"/>
      <c r="E668" s="375"/>
      <c r="F668" s="375"/>
    </row>
    <row r="669" spans="1:6" s="6" customFormat="1" ht="15" customHeight="1">
      <c r="A669" s="375"/>
      <c r="B669" s="375"/>
      <c r="C669" s="398"/>
      <c r="D669" s="398"/>
      <c r="E669" s="375"/>
      <c r="F669" s="375"/>
    </row>
    <row r="670" spans="1:6" s="6" customFormat="1" ht="15" customHeight="1">
      <c r="A670" s="375"/>
      <c r="B670" s="375"/>
      <c r="C670" s="398"/>
      <c r="D670" s="398"/>
      <c r="E670" s="375"/>
      <c r="F670" s="375"/>
    </row>
    <row r="671" spans="1:6" s="6" customFormat="1" ht="15" customHeight="1">
      <c r="A671" s="375"/>
      <c r="B671" s="375"/>
      <c r="C671" s="398"/>
      <c r="D671" s="398"/>
      <c r="E671" s="375"/>
      <c r="F671" s="375"/>
    </row>
    <row r="672" spans="1:6" s="6" customFormat="1" ht="15" customHeight="1">
      <c r="A672" s="375"/>
      <c r="B672" s="375"/>
      <c r="C672" s="398"/>
      <c r="D672" s="398"/>
      <c r="E672" s="375"/>
      <c r="F672" s="375"/>
    </row>
    <row r="673" spans="1:6" s="6" customFormat="1" ht="15" customHeight="1">
      <c r="A673" s="375"/>
      <c r="B673" s="375"/>
      <c r="C673" s="398"/>
      <c r="D673" s="398"/>
      <c r="E673" s="375"/>
      <c r="F673" s="375"/>
    </row>
    <row r="674" spans="1:6" s="6" customFormat="1" ht="15" customHeight="1">
      <c r="A674" s="375"/>
      <c r="B674" s="375"/>
      <c r="C674" s="398"/>
      <c r="D674" s="398"/>
      <c r="E674" s="375"/>
      <c r="F674" s="375"/>
    </row>
    <row r="675" spans="1:6" s="6" customFormat="1" ht="15" customHeight="1">
      <c r="A675" s="375"/>
      <c r="B675" s="375"/>
      <c r="C675" s="398"/>
      <c r="D675" s="398"/>
      <c r="E675" s="375"/>
      <c r="F675" s="375"/>
    </row>
    <row r="676" spans="1:6" s="6" customFormat="1" ht="15" customHeight="1">
      <c r="A676" s="375"/>
      <c r="B676" s="375"/>
      <c r="C676" s="398"/>
      <c r="D676" s="398"/>
      <c r="E676" s="375"/>
      <c r="F676" s="375"/>
    </row>
    <row r="677" spans="1:6" s="6" customFormat="1" ht="15" customHeight="1">
      <c r="A677" s="375"/>
      <c r="B677" s="375"/>
      <c r="C677" s="398"/>
      <c r="D677" s="398"/>
      <c r="E677" s="375"/>
      <c r="F677" s="375"/>
    </row>
    <row r="678" spans="1:6" s="6" customFormat="1" ht="15" customHeight="1">
      <c r="A678" s="375"/>
      <c r="B678" s="375"/>
      <c r="C678" s="398"/>
      <c r="D678" s="398"/>
      <c r="E678" s="375"/>
      <c r="F678" s="375"/>
    </row>
    <row r="679" spans="1:6" s="6" customFormat="1" ht="15" customHeight="1">
      <c r="A679" s="375"/>
      <c r="B679" s="375"/>
      <c r="C679" s="398"/>
      <c r="D679" s="398"/>
      <c r="E679" s="375"/>
      <c r="F679" s="375"/>
    </row>
    <row r="680" spans="1:6" s="6" customFormat="1" ht="15" customHeight="1">
      <c r="A680" s="375"/>
      <c r="B680" s="375"/>
      <c r="C680" s="398"/>
      <c r="D680" s="398"/>
      <c r="E680" s="375"/>
      <c r="F680" s="375"/>
    </row>
    <row r="681" spans="1:6" s="6" customFormat="1" ht="15" customHeight="1">
      <c r="A681" s="375"/>
      <c r="B681" s="375"/>
      <c r="C681" s="398"/>
      <c r="D681" s="398"/>
      <c r="E681" s="375"/>
      <c r="F681" s="375"/>
    </row>
    <row r="682" spans="1:6" s="6" customFormat="1" ht="15" customHeight="1">
      <c r="A682" s="375"/>
      <c r="B682" s="375"/>
      <c r="C682" s="398"/>
      <c r="D682" s="398"/>
      <c r="E682" s="375"/>
      <c r="F682" s="375"/>
    </row>
    <row r="683" spans="1:6" s="6" customFormat="1" ht="15" customHeight="1">
      <c r="A683" s="375"/>
      <c r="B683" s="375"/>
      <c r="C683" s="398"/>
      <c r="D683" s="398"/>
      <c r="E683" s="375"/>
      <c r="F683" s="375"/>
    </row>
    <row r="684" spans="1:6" s="6" customFormat="1" ht="15" customHeight="1">
      <c r="A684" s="375"/>
      <c r="B684" s="375"/>
      <c r="C684" s="398"/>
      <c r="D684" s="398"/>
      <c r="E684" s="375"/>
      <c r="F684" s="375"/>
    </row>
    <row r="685" spans="1:6" s="6" customFormat="1" ht="15" customHeight="1">
      <c r="A685" s="375"/>
      <c r="B685" s="375"/>
      <c r="C685" s="398"/>
      <c r="D685" s="398"/>
      <c r="E685" s="375"/>
      <c r="F685" s="375"/>
    </row>
    <row r="686" spans="1:6" s="6" customFormat="1" ht="15" customHeight="1">
      <c r="A686" s="375"/>
      <c r="B686" s="375"/>
      <c r="C686" s="398"/>
      <c r="D686" s="398"/>
      <c r="E686" s="375"/>
      <c r="F686" s="375"/>
    </row>
    <row r="687" spans="1:6" s="6" customFormat="1" ht="15" customHeight="1">
      <c r="A687" s="375"/>
      <c r="B687" s="375"/>
      <c r="C687" s="398"/>
      <c r="D687" s="398"/>
      <c r="E687" s="375"/>
      <c r="F687" s="375"/>
    </row>
    <row r="688" spans="1:6" s="6" customFormat="1" ht="15" customHeight="1">
      <c r="A688" s="375"/>
      <c r="B688" s="375"/>
      <c r="C688" s="398"/>
      <c r="D688" s="398"/>
      <c r="E688" s="375"/>
      <c r="F688" s="375"/>
    </row>
    <row r="689" spans="1:6" s="6" customFormat="1" ht="15" customHeight="1">
      <c r="A689" s="375"/>
      <c r="B689" s="375"/>
      <c r="C689" s="398"/>
      <c r="D689" s="398"/>
      <c r="E689" s="375"/>
      <c r="F689" s="375"/>
    </row>
    <row r="690" spans="1:6" s="6" customFormat="1" ht="15" customHeight="1">
      <c r="A690" s="375"/>
      <c r="B690" s="375"/>
      <c r="C690" s="398"/>
      <c r="D690" s="398"/>
      <c r="E690" s="375"/>
      <c r="F690" s="375"/>
    </row>
    <row r="691" spans="1:6" s="6" customFormat="1" ht="15" customHeight="1">
      <c r="A691" s="375"/>
      <c r="B691" s="375"/>
      <c r="C691" s="398"/>
      <c r="D691" s="398"/>
      <c r="E691" s="375"/>
      <c r="F691" s="375"/>
    </row>
    <row r="692" spans="1:6" s="6" customFormat="1" ht="15" customHeight="1">
      <c r="A692" s="375"/>
      <c r="B692" s="375"/>
      <c r="C692" s="398"/>
      <c r="D692" s="398"/>
      <c r="E692" s="375"/>
      <c r="F692" s="375"/>
    </row>
    <row r="693" spans="1:6" s="6" customFormat="1" ht="15" customHeight="1">
      <c r="A693" s="375"/>
      <c r="B693" s="375"/>
      <c r="C693" s="398"/>
      <c r="D693" s="398"/>
      <c r="E693" s="375"/>
      <c r="F693" s="375"/>
    </row>
    <row r="694" spans="1:6" s="6" customFormat="1" ht="15" customHeight="1">
      <c r="A694" s="375"/>
      <c r="B694" s="375"/>
      <c r="C694" s="398"/>
      <c r="D694" s="398"/>
      <c r="E694" s="375"/>
      <c r="F694" s="375"/>
    </row>
    <row r="695" spans="1:6" s="6" customFormat="1" ht="15" customHeight="1">
      <c r="A695" s="375"/>
      <c r="B695" s="375"/>
      <c r="C695" s="398"/>
      <c r="D695" s="398"/>
      <c r="E695" s="375"/>
      <c r="F695" s="375"/>
    </row>
    <row r="696" spans="1:6" s="6" customFormat="1" ht="15" customHeight="1">
      <c r="A696" s="375"/>
      <c r="B696" s="375"/>
      <c r="C696" s="398"/>
      <c r="D696" s="398"/>
      <c r="E696" s="375"/>
      <c r="F696" s="375"/>
    </row>
    <row r="697" spans="1:6" s="6" customFormat="1" ht="15" customHeight="1">
      <c r="A697" s="375"/>
      <c r="B697" s="375"/>
      <c r="C697" s="398"/>
      <c r="D697" s="398"/>
      <c r="E697" s="375"/>
      <c r="F697" s="375"/>
    </row>
    <row r="698" spans="1:6" s="6" customFormat="1" ht="15" customHeight="1">
      <c r="A698" s="375"/>
      <c r="B698" s="375"/>
      <c r="C698" s="398"/>
      <c r="D698" s="398"/>
      <c r="E698" s="375"/>
      <c r="F698" s="375"/>
    </row>
    <row r="699" spans="1:6" s="6" customFormat="1" ht="15" customHeight="1">
      <c r="A699" s="375"/>
      <c r="B699" s="375"/>
      <c r="C699" s="398"/>
      <c r="D699" s="398"/>
      <c r="E699" s="375"/>
      <c r="F699" s="375"/>
    </row>
    <row r="700" spans="1:6" s="6" customFormat="1" ht="15" customHeight="1">
      <c r="A700" s="375"/>
      <c r="B700" s="375"/>
      <c r="C700" s="398"/>
      <c r="D700" s="398"/>
      <c r="E700" s="375"/>
      <c r="F700" s="375"/>
    </row>
    <row r="701" spans="1:6" s="6" customFormat="1" ht="15" customHeight="1">
      <c r="A701" s="375"/>
      <c r="B701" s="375"/>
      <c r="C701" s="398"/>
      <c r="D701" s="398"/>
      <c r="E701" s="375"/>
      <c r="F701" s="375"/>
    </row>
    <row r="702" spans="1:6" s="6" customFormat="1" ht="15" customHeight="1">
      <c r="A702" s="375"/>
      <c r="B702" s="375"/>
      <c r="C702" s="398"/>
      <c r="D702" s="398"/>
      <c r="E702" s="375"/>
      <c r="F702" s="375"/>
    </row>
    <row r="703" spans="1:6" s="6" customFormat="1" ht="15" customHeight="1">
      <c r="A703" s="375"/>
      <c r="B703" s="375"/>
      <c r="C703" s="398"/>
      <c r="D703" s="398"/>
      <c r="E703" s="375"/>
      <c r="F703" s="375"/>
    </row>
    <row r="704" spans="1:6" s="6" customFormat="1" ht="15" customHeight="1">
      <c r="A704" s="375"/>
      <c r="B704" s="375"/>
      <c r="C704" s="398"/>
      <c r="D704" s="398"/>
      <c r="E704" s="375"/>
      <c r="F704" s="375"/>
    </row>
    <row r="705" spans="1:6" s="6" customFormat="1" ht="15" customHeight="1">
      <c r="A705" s="375"/>
      <c r="B705" s="375"/>
      <c r="C705" s="398"/>
      <c r="D705" s="398"/>
      <c r="E705" s="375"/>
      <c r="F705" s="375"/>
    </row>
    <row r="706" spans="1:6" s="6" customFormat="1" ht="15" customHeight="1">
      <c r="A706" s="375"/>
      <c r="B706" s="375"/>
      <c r="C706" s="398"/>
      <c r="D706" s="398"/>
      <c r="E706" s="375"/>
      <c r="F706" s="375"/>
    </row>
    <row r="707" spans="1:6" s="6" customFormat="1" ht="15" customHeight="1">
      <c r="A707" s="375"/>
      <c r="B707" s="375"/>
      <c r="C707" s="398"/>
      <c r="D707" s="398"/>
      <c r="E707" s="375"/>
      <c r="F707" s="375"/>
    </row>
    <row r="708" spans="1:6" s="6" customFormat="1" ht="15" customHeight="1">
      <c r="A708" s="375"/>
      <c r="B708" s="375"/>
      <c r="C708" s="398"/>
      <c r="D708" s="398"/>
      <c r="E708" s="375"/>
      <c r="F708" s="375"/>
    </row>
    <row r="709" spans="1:6" s="6" customFormat="1" ht="15" customHeight="1">
      <c r="A709" s="375"/>
      <c r="B709" s="375"/>
      <c r="C709" s="398"/>
      <c r="D709" s="398"/>
      <c r="E709" s="375"/>
      <c r="F709" s="375"/>
    </row>
    <row r="710" spans="1:6" s="6" customFormat="1" ht="15" customHeight="1">
      <c r="A710" s="375"/>
      <c r="B710" s="375"/>
      <c r="C710" s="398"/>
      <c r="D710" s="398"/>
      <c r="E710" s="375"/>
      <c r="F710" s="375"/>
    </row>
    <row r="711" spans="1:6" s="6" customFormat="1" ht="15" customHeight="1">
      <c r="A711" s="375"/>
      <c r="B711" s="375"/>
      <c r="C711" s="398"/>
      <c r="D711" s="398"/>
      <c r="E711" s="375"/>
      <c r="F711" s="375"/>
    </row>
    <row r="712" spans="1:6" s="6" customFormat="1" ht="15" customHeight="1">
      <c r="A712" s="375"/>
      <c r="B712" s="375"/>
      <c r="C712" s="398"/>
      <c r="D712" s="398"/>
      <c r="E712" s="375"/>
      <c r="F712" s="375"/>
    </row>
    <row r="713" spans="1:6" s="6" customFormat="1" ht="15" customHeight="1">
      <c r="A713" s="375"/>
      <c r="B713" s="375"/>
      <c r="C713" s="398"/>
      <c r="D713" s="398"/>
      <c r="E713" s="375"/>
      <c r="F713" s="375"/>
    </row>
    <row r="714" spans="1:6" s="6" customFormat="1" ht="15" customHeight="1">
      <c r="A714" s="375"/>
      <c r="B714" s="375"/>
      <c r="C714" s="398"/>
      <c r="D714" s="398"/>
      <c r="E714" s="375"/>
      <c r="F714" s="375"/>
    </row>
    <row r="715" spans="1:6" s="6" customFormat="1" ht="15" customHeight="1">
      <c r="A715" s="375"/>
      <c r="B715" s="375"/>
      <c r="C715" s="398"/>
      <c r="D715" s="398"/>
      <c r="E715" s="375"/>
      <c r="F715" s="375"/>
    </row>
    <row r="716" spans="1:6" s="6" customFormat="1" ht="15" customHeight="1">
      <c r="A716" s="375"/>
      <c r="B716" s="375"/>
      <c r="C716" s="398"/>
      <c r="D716" s="398"/>
      <c r="E716" s="375"/>
      <c r="F716" s="375"/>
    </row>
    <row r="717" spans="1:6" s="6" customFormat="1" ht="15" customHeight="1">
      <c r="A717" s="375"/>
      <c r="B717" s="375"/>
      <c r="C717" s="398"/>
      <c r="D717" s="398"/>
      <c r="E717" s="375"/>
      <c r="F717" s="375"/>
    </row>
    <row r="718" spans="1:6" s="6" customFormat="1" ht="15" customHeight="1">
      <c r="A718" s="375"/>
      <c r="B718" s="375"/>
      <c r="C718" s="398"/>
      <c r="D718" s="398"/>
      <c r="E718" s="375"/>
      <c r="F718" s="375"/>
    </row>
    <row r="719" spans="1:6" s="6" customFormat="1" ht="15" customHeight="1">
      <c r="A719" s="375"/>
      <c r="B719" s="375"/>
      <c r="C719" s="398"/>
      <c r="D719" s="398"/>
      <c r="E719" s="375"/>
      <c r="F719" s="375"/>
    </row>
    <row r="720" spans="1:6" s="6" customFormat="1" ht="15" customHeight="1">
      <c r="A720" s="375"/>
      <c r="B720" s="375"/>
      <c r="C720" s="398"/>
      <c r="D720" s="398"/>
      <c r="E720" s="375"/>
      <c r="F720" s="375"/>
    </row>
    <row r="721" spans="1:6" s="6" customFormat="1">
      <c r="A721" s="375"/>
      <c r="B721" s="375"/>
      <c r="C721" s="398"/>
      <c r="D721" s="398"/>
      <c r="E721" s="375"/>
      <c r="F721" s="375"/>
    </row>
    <row r="722" spans="1:6" s="6" customFormat="1">
      <c r="A722" s="375"/>
      <c r="B722" s="375"/>
      <c r="C722" s="398"/>
      <c r="D722" s="398"/>
      <c r="E722" s="375"/>
      <c r="F722" s="375"/>
    </row>
    <row r="723" spans="1:6" s="6" customFormat="1">
      <c r="A723" s="375"/>
      <c r="B723" s="375"/>
      <c r="C723" s="398"/>
      <c r="D723" s="398"/>
      <c r="E723" s="375"/>
      <c r="F723" s="375"/>
    </row>
    <row r="724" spans="1:6" s="6" customFormat="1">
      <c r="A724" s="375"/>
      <c r="B724" s="375"/>
      <c r="C724" s="398"/>
      <c r="D724" s="398"/>
      <c r="E724" s="375"/>
      <c r="F724" s="375"/>
    </row>
    <row r="725" spans="1:6" s="6" customFormat="1">
      <c r="A725" s="375"/>
      <c r="B725" s="375"/>
      <c r="C725" s="398"/>
      <c r="D725" s="398"/>
      <c r="E725" s="375"/>
      <c r="F725" s="375"/>
    </row>
    <row r="726" spans="1:6" s="6" customFormat="1">
      <c r="A726" s="375"/>
      <c r="B726" s="375"/>
      <c r="C726" s="398"/>
      <c r="D726" s="398"/>
      <c r="E726" s="375"/>
      <c r="F726" s="375"/>
    </row>
    <row r="727" spans="1:6" s="6" customFormat="1">
      <c r="A727" s="375"/>
      <c r="B727" s="375"/>
      <c r="C727" s="398"/>
      <c r="D727" s="398"/>
      <c r="E727" s="375"/>
      <c r="F727" s="375"/>
    </row>
    <row r="728" spans="1:6" s="6" customFormat="1">
      <c r="A728" s="375"/>
      <c r="B728" s="375"/>
      <c r="C728" s="398"/>
      <c r="D728" s="398"/>
      <c r="E728" s="375"/>
      <c r="F728" s="375"/>
    </row>
    <row r="729" spans="1:6" s="6" customFormat="1">
      <c r="A729" s="375"/>
      <c r="B729" s="375"/>
      <c r="C729" s="398"/>
      <c r="D729" s="398"/>
      <c r="E729" s="375"/>
      <c r="F729" s="375"/>
    </row>
    <row r="730" spans="1:6" s="6" customFormat="1">
      <c r="A730" s="375"/>
      <c r="B730" s="375"/>
      <c r="C730" s="398"/>
      <c r="D730" s="398"/>
      <c r="E730" s="375"/>
      <c r="F730" s="375"/>
    </row>
    <row r="731" spans="1:6" s="6" customFormat="1">
      <c r="A731" s="375"/>
      <c r="B731" s="375"/>
      <c r="C731" s="398"/>
      <c r="D731" s="398"/>
      <c r="E731" s="375"/>
      <c r="F731" s="375"/>
    </row>
    <row r="732" spans="1:6" s="6" customFormat="1">
      <c r="A732" s="375"/>
      <c r="B732" s="375"/>
      <c r="C732" s="398"/>
      <c r="D732" s="398"/>
      <c r="E732" s="375"/>
      <c r="F732" s="375"/>
    </row>
    <row r="733" spans="1:6" s="6" customFormat="1">
      <c r="A733" s="375"/>
      <c r="B733" s="375"/>
      <c r="C733" s="398"/>
      <c r="D733" s="398"/>
      <c r="E733" s="375"/>
      <c r="F733" s="375"/>
    </row>
    <row r="734" spans="1:6" s="6" customFormat="1">
      <c r="A734" s="375"/>
      <c r="B734" s="375"/>
      <c r="C734" s="398"/>
      <c r="D734" s="398"/>
      <c r="E734" s="375"/>
      <c r="F734" s="375"/>
    </row>
    <row r="735" spans="1:6" s="6" customFormat="1">
      <c r="A735" s="375"/>
      <c r="B735" s="375"/>
      <c r="C735" s="398"/>
      <c r="D735" s="398"/>
      <c r="E735" s="375"/>
      <c r="F735" s="375"/>
    </row>
    <row r="736" spans="1:6" s="6" customFormat="1">
      <c r="A736" s="375"/>
      <c r="B736" s="375"/>
      <c r="C736" s="398"/>
      <c r="D736" s="398"/>
      <c r="E736" s="375"/>
      <c r="F736" s="375"/>
    </row>
    <row r="737" spans="1:6" s="6" customFormat="1">
      <c r="A737" s="375"/>
      <c r="B737" s="375"/>
      <c r="C737" s="398"/>
      <c r="D737" s="398"/>
      <c r="E737" s="375"/>
      <c r="F737" s="375"/>
    </row>
    <row r="738" spans="1:6" s="6" customFormat="1">
      <c r="A738" s="375"/>
      <c r="B738" s="375"/>
      <c r="C738" s="398"/>
      <c r="D738" s="398"/>
      <c r="E738" s="375"/>
      <c r="F738" s="375"/>
    </row>
    <row r="739" spans="1:6" s="6" customFormat="1">
      <c r="A739" s="375"/>
      <c r="B739" s="375"/>
      <c r="C739" s="398"/>
      <c r="D739" s="398"/>
      <c r="E739" s="375"/>
      <c r="F739" s="375"/>
    </row>
    <row r="740" spans="1:6" s="6" customFormat="1">
      <c r="A740" s="375"/>
      <c r="B740" s="375"/>
      <c r="C740" s="398"/>
      <c r="D740" s="398"/>
      <c r="E740" s="375"/>
      <c r="F740" s="375"/>
    </row>
    <row r="741" spans="1:6" s="6" customFormat="1">
      <c r="A741" s="375"/>
      <c r="B741" s="375"/>
      <c r="C741" s="398"/>
      <c r="D741" s="398"/>
      <c r="E741" s="375"/>
      <c r="F741" s="375"/>
    </row>
    <row r="742" spans="1:6" s="6" customFormat="1">
      <c r="A742" s="375"/>
      <c r="B742" s="375"/>
      <c r="C742" s="398"/>
      <c r="D742" s="398"/>
      <c r="E742" s="375"/>
      <c r="F742" s="375"/>
    </row>
    <row r="743" spans="1:6" s="6" customFormat="1">
      <c r="A743" s="375"/>
      <c r="B743" s="375"/>
      <c r="C743" s="398"/>
      <c r="D743" s="398"/>
      <c r="E743" s="375"/>
      <c r="F743" s="375"/>
    </row>
    <row r="744" spans="1:6" s="6" customFormat="1">
      <c r="A744" s="375"/>
      <c r="B744" s="375"/>
      <c r="C744" s="398"/>
      <c r="D744" s="398"/>
      <c r="E744" s="375"/>
      <c r="F744" s="375"/>
    </row>
    <row r="745" spans="1:6" s="6" customFormat="1">
      <c r="A745" s="375"/>
      <c r="B745" s="375"/>
      <c r="C745" s="398"/>
      <c r="D745" s="398"/>
      <c r="E745" s="375"/>
      <c r="F745" s="375"/>
    </row>
    <row r="746" spans="1:6" s="6" customFormat="1">
      <c r="A746" s="375"/>
      <c r="B746" s="375"/>
      <c r="C746" s="398"/>
      <c r="D746" s="398"/>
      <c r="E746" s="375"/>
      <c r="F746" s="375"/>
    </row>
    <row r="747" spans="1:6" s="6" customFormat="1">
      <c r="A747" s="375"/>
      <c r="B747" s="375"/>
      <c r="C747" s="398"/>
      <c r="D747" s="398"/>
      <c r="E747" s="375"/>
      <c r="F747" s="375"/>
    </row>
    <row r="748" spans="1:6" s="6" customFormat="1">
      <c r="A748" s="375"/>
      <c r="B748" s="375"/>
      <c r="C748" s="398"/>
      <c r="D748" s="398"/>
      <c r="E748" s="375"/>
      <c r="F748" s="375"/>
    </row>
    <row r="749" spans="1:6" s="6" customFormat="1">
      <c r="A749" s="375"/>
      <c r="B749" s="375"/>
      <c r="C749" s="398"/>
      <c r="D749" s="398"/>
      <c r="E749" s="375"/>
      <c r="F749" s="375"/>
    </row>
    <row r="750" spans="1:6" s="6" customFormat="1">
      <c r="A750" s="375"/>
      <c r="B750" s="375"/>
      <c r="C750" s="398"/>
      <c r="D750" s="398"/>
      <c r="E750" s="375"/>
      <c r="F750" s="375"/>
    </row>
    <row r="751" spans="1:6" s="6" customFormat="1">
      <c r="A751" s="375"/>
      <c r="B751" s="375"/>
      <c r="C751" s="398"/>
      <c r="D751" s="398"/>
      <c r="E751" s="375"/>
      <c r="F751" s="375"/>
    </row>
    <row r="752" spans="1:6" s="6" customFormat="1">
      <c r="A752" s="375"/>
      <c r="B752" s="375"/>
      <c r="C752" s="398"/>
      <c r="D752" s="398"/>
      <c r="E752" s="375"/>
      <c r="F752" s="375"/>
    </row>
    <row r="753" spans="1:6" s="6" customFormat="1">
      <c r="A753" s="375"/>
      <c r="B753" s="375"/>
      <c r="C753" s="398"/>
      <c r="D753" s="398"/>
      <c r="E753" s="375"/>
      <c r="F753" s="375"/>
    </row>
    <row r="754" spans="1:6" s="6" customFormat="1">
      <c r="A754" s="375"/>
      <c r="B754" s="375"/>
      <c r="C754" s="398"/>
      <c r="D754" s="398"/>
      <c r="E754" s="375"/>
      <c r="F754" s="375"/>
    </row>
    <row r="755" spans="1:6" s="6" customFormat="1">
      <c r="A755" s="375"/>
      <c r="B755" s="375"/>
      <c r="C755" s="398"/>
      <c r="D755" s="398"/>
      <c r="E755" s="375"/>
      <c r="F755" s="375"/>
    </row>
    <row r="756" spans="1:6" s="6" customFormat="1">
      <c r="A756" s="375"/>
      <c r="B756" s="375"/>
      <c r="C756" s="398"/>
      <c r="D756" s="398"/>
      <c r="E756" s="375"/>
      <c r="F756" s="375"/>
    </row>
    <row r="757" spans="1:6" s="6" customFormat="1">
      <c r="A757" s="375"/>
      <c r="B757" s="375"/>
      <c r="C757" s="398"/>
      <c r="D757" s="398"/>
      <c r="E757" s="375"/>
      <c r="F757" s="375"/>
    </row>
    <row r="758" spans="1:6" s="6" customFormat="1">
      <c r="A758" s="375"/>
      <c r="B758" s="375"/>
      <c r="C758" s="398"/>
      <c r="D758" s="398"/>
      <c r="E758" s="375"/>
      <c r="F758" s="375"/>
    </row>
    <row r="759" spans="1:6" s="6" customFormat="1">
      <c r="A759" s="375"/>
      <c r="B759" s="375"/>
      <c r="C759" s="398"/>
      <c r="D759" s="398"/>
      <c r="E759" s="375"/>
      <c r="F759" s="375"/>
    </row>
    <row r="760" spans="1:6" s="6" customFormat="1">
      <c r="A760" s="375"/>
      <c r="B760" s="375"/>
      <c r="C760" s="398"/>
      <c r="D760" s="398"/>
      <c r="E760" s="375"/>
      <c r="F760" s="375"/>
    </row>
    <row r="761" spans="1:6" s="6" customFormat="1">
      <c r="A761" s="375"/>
      <c r="B761" s="375"/>
      <c r="C761" s="398"/>
      <c r="D761" s="398"/>
      <c r="E761" s="375"/>
      <c r="F761" s="375"/>
    </row>
    <row r="762" spans="1:6" s="6" customFormat="1">
      <c r="A762" s="375"/>
      <c r="B762" s="375"/>
      <c r="C762" s="398"/>
      <c r="D762" s="398"/>
      <c r="E762" s="375"/>
      <c r="F762" s="375"/>
    </row>
    <row r="763" spans="1:6" s="6" customFormat="1">
      <c r="A763" s="375"/>
      <c r="B763" s="375"/>
      <c r="C763" s="398"/>
      <c r="D763" s="398"/>
      <c r="E763" s="375"/>
      <c r="F763" s="375"/>
    </row>
    <row r="764" spans="1:6" s="6" customFormat="1">
      <c r="A764" s="375"/>
      <c r="B764" s="375"/>
      <c r="C764" s="398"/>
      <c r="D764" s="398"/>
      <c r="E764" s="375"/>
      <c r="F764" s="375"/>
    </row>
    <row r="765" spans="1:6" s="6" customFormat="1">
      <c r="A765" s="375"/>
      <c r="B765" s="375"/>
      <c r="C765" s="398"/>
      <c r="D765" s="398"/>
      <c r="E765" s="375"/>
      <c r="F765" s="375"/>
    </row>
    <row r="766" spans="1:6" s="6" customFormat="1">
      <c r="A766" s="375"/>
      <c r="B766" s="375"/>
      <c r="C766" s="398"/>
      <c r="D766" s="398"/>
      <c r="E766" s="375"/>
      <c r="F766" s="375"/>
    </row>
    <row r="767" spans="1:6" s="6" customFormat="1">
      <c r="A767" s="375"/>
      <c r="B767" s="375"/>
      <c r="C767" s="398"/>
      <c r="D767" s="398"/>
      <c r="E767" s="375"/>
      <c r="F767" s="375"/>
    </row>
    <row r="768" spans="1:6" s="6" customFormat="1">
      <c r="A768" s="375"/>
      <c r="B768" s="375"/>
      <c r="C768" s="398"/>
      <c r="D768" s="398"/>
      <c r="E768" s="375"/>
      <c r="F768" s="375"/>
    </row>
    <row r="769" spans="1:6" s="6" customFormat="1">
      <c r="A769" s="375"/>
      <c r="B769" s="375"/>
      <c r="C769" s="398"/>
      <c r="D769" s="398"/>
      <c r="E769" s="375"/>
      <c r="F769" s="375"/>
    </row>
    <row r="770" spans="1:6" s="6" customFormat="1">
      <c r="A770" s="375"/>
      <c r="B770" s="375"/>
      <c r="C770" s="398"/>
      <c r="D770" s="398"/>
      <c r="E770" s="375"/>
      <c r="F770" s="375"/>
    </row>
    <row r="771" spans="1:6" s="6" customFormat="1">
      <c r="A771" s="375"/>
      <c r="B771" s="375"/>
      <c r="C771" s="398"/>
      <c r="D771" s="398"/>
      <c r="E771" s="375"/>
      <c r="F771" s="375"/>
    </row>
    <row r="772" spans="1:6" s="6" customFormat="1">
      <c r="A772" s="375"/>
      <c r="B772" s="375"/>
      <c r="C772" s="398"/>
      <c r="D772" s="398"/>
      <c r="E772" s="375"/>
      <c r="F772" s="375"/>
    </row>
    <row r="773" spans="1:6" s="6" customFormat="1">
      <c r="A773" s="375"/>
      <c r="B773" s="375"/>
      <c r="C773" s="398"/>
      <c r="D773" s="398"/>
      <c r="E773" s="375"/>
      <c r="F773" s="375"/>
    </row>
    <row r="774" spans="1:6" s="6" customFormat="1">
      <c r="A774" s="375"/>
      <c r="B774" s="375"/>
      <c r="C774" s="398"/>
      <c r="D774" s="398"/>
      <c r="E774" s="375"/>
      <c r="F774" s="375"/>
    </row>
    <row r="775" spans="1:6" s="6" customFormat="1">
      <c r="A775" s="375"/>
      <c r="B775" s="375"/>
      <c r="C775" s="398"/>
      <c r="D775" s="398"/>
      <c r="E775" s="375"/>
      <c r="F775" s="375"/>
    </row>
    <row r="776" spans="1:6" s="6" customFormat="1">
      <c r="A776" s="375"/>
      <c r="B776" s="375"/>
      <c r="C776" s="398"/>
      <c r="D776" s="398"/>
      <c r="E776" s="375"/>
      <c r="F776" s="375"/>
    </row>
    <row r="777" spans="1:6" s="6" customFormat="1">
      <c r="A777" s="375"/>
      <c r="B777" s="375"/>
      <c r="C777" s="398"/>
      <c r="D777" s="398"/>
      <c r="E777" s="375"/>
      <c r="F777" s="375"/>
    </row>
    <row r="778" spans="1:6" s="6" customFormat="1">
      <c r="A778" s="375"/>
      <c r="B778" s="375"/>
      <c r="C778" s="398"/>
      <c r="D778" s="398"/>
      <c r="E778" s="375"/>
      <c r="F778" s="375"/>
    </row>
    <row r="779" spans="1:6" s="6" customFormat="1">
      <c r="A779" s="375"/>
      <c r="B779" s="375"/>
      <c r="C779" s="398"/>
      <c r="D779" s="398"/>
      <c r="E779" s="375"/>
      <c r="F779" s="375"/>
    </row>
    <row r="780" spans="1:6" s="6" customFormat="1">
      <c r="A780" s="375"/>
      <c r="B780" s="375"/>
      <c r="C780" s="398"/>
      <c r="D780" s="398"/>
      <c r="E780" s="375"/>
      <c r="F780" s="375"/>
    </row>
    <row r="781" spans="1:6" s="6" customFormat="1">
      <c r="A781" s="375"/>
      <c r="B781" s="375"/>
      <c r="C781" s="398"/>
      <c r="D781" s="398"/>
      <c r="E781" s="375"/>
      <c r="F781" s="375"/>
    </row>
    <row r="782" spans="1:6" s="6" customFormat="1">
      <c r="A782" s="375"/>
      <c r="B782" s="375"/>
      <c r="C782" s="398"/>
      <c r="D782" s="398"/>
      <c r="E782" s="375"/>
      <c r="F782" s="375"/>
    </row>
    <row r="783" spans="1:6" s="6" customFormat="1">
      <c r="A783" s="375"/>
      <c r="B783" s="375"/>
      <c r="C783" s="398"/>
      <c r="D783" s="398"/>
      <c r="E783" s="375"/>
      <c r="F783" s="375"/>
    </row>
    <row r="784" spans="1:6" s="6" customFormat="1">
      <c r="A784" s="375"/>
      <c r="B784" s="375"/>
      <c r="C784" s="398"/>
      <c r="D784" s="398"/>
      <c r="E784" s="375"/>
      <c r="F784" s="375"/>
    </row>
    <row r="785" spans="1:6" s="6" customFormat="1">
      <c r="A785" s="375"/>
      <c r="B785" s="375"/>
      <c r="C785" s="398"/>
      <c r="D785" s="398"/>
      <c r="E785" s="375"/>
      <c r="F785" s="375"/>
    </row>
    <row r="786" spans="1:6" s="6" customFormat="1">
      <c r="A786" s="375"/>
      <c r="B786" s="375"/>
      <c r="C786" s="398"/>
      <c r="D786" s="398"/>
      <c r="E786" s="375"/>
      <c r="F786" s="375"/>
    </row>
    <row r="787" spans="1:6" s="6" customFormat="1">
      <c r="A787" s="375"/>
      <c r="B787" s="375"/>
      <c r="C787" s="398"/>
      <c r="D787" s="398"/>
      <c r="E787" s="375"/>
      <c r="F787" s="375"/>
    </row>
    <row r="788" spans="1:6" s="6" customFormat="1">
      <c r="A788" s="375"/>
      <c r="B788" s="375"/>
      <c r="C788" s="398"/>
      <c r="D788" s="398"/>
      <c r="E788" s="375"/>
      <c r="F788" s="375"/>
    </row>
    <row r="789" spans="1:6" s="6" customFormat="1">
      <c r="A789" s="375"/>
      <c r="B789" s="375"/>
      <c r="C789" s="398"/>
      <c r="D789" s="398"/>
      <c r="E789" s="375"/>
      <c r="F789" s="375"/>
    </row>
    <row r="790" spans="1:6" s="6" customFormat="1">
      <c r="A790" s="375"/>
      <c r="B790" s="375"/>
      <c r="C790" s="398"/>
      <c r="D790" s="398"/>
      <c r="E790" s="375"/>
      <c r="F790" s="375"/>
    </row>
    <row r="791" spans="1:6" s="6" customFormat="1">
      <c r="A791" s="375"/>
      <c r="B791" s="375"/>
      <c r="C791" s="398"/>
      <c r="D791" s="398"/>
      <c r="E791" s="375"/>
      <c r="F791" s="375"/>
    </row>
    <row r="792" spans="1:6" s="6" customFormat="1">
      <c r="A792" s="375"/>
      <c r="B792" s="375"/>
      <c r="C792" s="398"/>
      <c r="D792" s="398"/>
      <c r="E792" s="375"/>
      <c r="F792" s="375"/>
    </row>
    <row r="793" spans="1:6" s="6" customFormat="1">
      <c r="A793" s="375"/>
      <c r="B793" s="375"/>
      <c r="C793" s="398"/>
      <c r="D793" s="398"/>
      <c r="E793" s="375"/>
      <c r="F793" s="375"/>
    </row>
    <row r="794" spans="1:6" s="6" customFormat="1">
      <c r="A794" s="375"/>
      <c r="B794" s="375"/>
      <c r="C794" s="398"/>
      <c r="D794" s="398"/>
      <c r="E794" s="375"/>
      <c r="F794" s="375"/>
    </row>
    <row r="795" spans="1:6" s="6" customFormat="1">
      <c r="A795" s="375"/>
      <c r="B795" s="375"/>
      <c r="C795" s="398"/>
      <c r="D795" s="398"/>
      <c r="E795" s="375"/>
      <c r="F795" s="375"/>
    </row>
    <row r="796" spans="1:6" s="6" customFormat="1">
      <c r="A796" s="375"/>
      <c r="B796" s="375"/>
      <c r="C796" s="398"/>
      <c r="D796" s="398"/>
      <c r="E796" s="375"/>
      <c r="F796" s="375"/>
    </row>
    <row r="797" spans="1:6" s="6" customFormat="1">
      <c r="A797" s="375"/>
      <c r="B797" s="375"/>
      <c r="C797" s="398"/>
      <c r="D797" s="398"/>
      <c r="E797" s="375"/>
      <c r="F797" s="375"/>
    </row>
    <row r="798" spans="1:6" s="6" customFormat="1">
      <c r="A798" s="375"/>
      <c r="B798" s="375"/>
      <c r="C798" s="398"/>
      <c r="D798" s="398"/>
      <c r="E798" s="375"/>
      <c r="F798" s="375"/>
    </row>
    <row r="799" spans="1:6" s="6" customFormat="1">
      <c r="A799" s="375"/>
      <c r="B799" s="375"/>
      <c r="C799" s="398"/>
      <c r="D799" s="398"/>
      <c r="E799" s="375"/>
      <c r="F799" s="375"/>
    </row>
    <row r="800" spans="1:6" s="6" customFormat="1">
      <c r="A800" s="375"/>
      <c r="B800" s="375"/>
      <c r="C800" s="398"/>
      <c r="D800" s="398"/>
      <c r="E800" s="375"/>
      <c r="F800" s="375"/>
    </row>
    <row r="801" spans="1:6" s="6" customFormat="1">
      <c r="A801" s="375"/>
      <c r="B801" s="375"/>
      <c r="C801" s="398"/>
      <c r="D801" s="398"/>
      <c r="E801" s="375"/>
      <c r="F801" s="375"/>
    </row>
    <row r="802" spans="1:6" s="6" customFormat="1">
      <c r="A802" s="375"/>
      <c r="B802" s="375"/>
      <c r="C802" s="398"/>
      <c r="D802" s="398"/>
      <c r="E802" s="375"/>
      <c r="F802" s="375"/>
    </row>
    <row r="803" spans="1:6" s="6" customFormat="1">
      <c r="A803" s="375"/>
      <c r="B803" s="375"/>
      <c r="C803" s="398"/>
      <c r="D803" s="398"/>
      <c r="E803" s="375"/>
      <c r="F803" s="375"/>
    </row>
    <row r="804" spans="1:6" s="6" customFormat="1">
      <c r="A804" s="375"/>
      <c r="B804" s="375"/>
      <c r="C804" s="398"/>
      <c r="D804" s="398"/>
      <c r="E804" s="375"/>
      <c r="F804" s="375"/>
    </row>
    <row r="805" spans="1:6" s="6" customFormat="1">
      <c r="A805" s="375"/>
      <c r="B805" s="375"/>
      <c r="C805" s="398"/>
      <c r="D805" s="398"/>
      <c r="E805" s="375"/>
      <c r="F805" s="375"/>
    </row>
    <row r="806" spans="1:6" s="6" customFormat="1">
      <c r="A806" s="375"/>
      <c r="B806" s="375"/>
      <c r="C806" s="398"/>
      <c r="D806" s="398"/>
      <c r="E806" s="375"/>
      <c r="F806" s="375"/>
    </row>
    <row r="807" spans="1:6" s="6" customFormat="1">
      <c r="A807" s="375"/>
      <c r="B807" s="375"/>
      <c r="C807" s="398"/>
      <c r="D807" s="398"/>
      <c r="E807" s="375"/>
      <c r="F807" s="375"/>
    </row>
    <row r="808" spans="1:6" s="6" customFormat="1">
      <c r="A808" s="375"/>
      <c r="B808" s="375"/>
      <c r="C808" s="398"/>
      <c r="D808" s="398"/>
      <c r="E808" s="375"/>
      <c r="F808" s="375"/>
    </row>
    <row r="809" spans="1:6" s="6" customFormat="1">
      <c r="A809" s="375"/>
      <c r="B809" s="375"/>
      <c r="C809" s="398"/>
      <c r="D809" s="398"/>
      <c r="E809" s="375"/>
      <c r="F809" s="375"/>
    </row>
    <row r="810" spans="1:6" s="6" customFormat="1">
      <c r="A810" s="375"/>
      <c r="B810" s="375"/>
      <c r="C810" s="398"/>
      <c r="D810" s="398"/>
      <c r="E810" s="375"/>
      <c r="F810" s="375"/>
    </row>
    <row r="811" spans="1:6" s="6" customFormat="1">
      <c r="A811" s="375"/>
      <c r="B811" s="375"/>
      <c r="C811" s="398"/>
      <c r="D811" s="398"/>
      <c r="E811" s="375"/>
      <c r="F811" s="375"/>
    </row>
    <row r="812" spans="1:6" s="6" customFormat="1">
      <c r="A812" s="375"/>
      <c r="B812" s="375"/>
      <c r="C812" s="398"/>
      <c r="D812" s="398"/>
      <c r="E812" s="375"/>
      <c r="F812" s="375"/>
    </row>
    <row r="813" spans="1:6" s="6" customFormat="1">
      <c r="A813" s="375"/>
      <c r="B813" s="375"/>
      <c r="C813" s="398"/>
      <c r="D813" s="398"/>
      <c r="E813" s="375"/>
      <c r="F813" s="375"/>
    </row>
    <row r="814" spans="1:6" s="6" customFormat="1">
      <c r="A814" s="375"/>
      <c r="B814" s="375"/>
      <c r="C814" s="398"/>
      <c r="D814" s="398"/>
      <c r="E814" s="375"/>
      <c r="F814" s="375"/>
    </row>
    <row r="815" spans="1:6" s="6" customFormat="1">
      <c r="A815" s="375"/>
      <c r="B815" s="375"/>
      <c r="C815" s="398"/>
      <c r="D815" s="398"/>
      <c r="E815" s="375"/>
      <c r="F815" s="375"/>
    </row>
    <row r="816" spans="1:6" s="6" customFormat="1">
      <c r="A816" s="375"/>
      <c r="B816" s="375"/>
      <c r="C816" s="398"/>
      <c r="D816" s="398"/>
      <c r="E816" s="375"/>
      <c r="F816" s="375"/>
    </row>
    <row r="817" spans="1:6" s="6" customFormat="1">
      <c r="A817" s="375"/>
      <c r="B817" s="375"/>
      <c r="C817" s="398"/>
      <c r="D817" s="398"/>
      <c r="E817" s="375"/>
      <c r="F817" s="375"/>
    </row>
    <row r="818" spans="1:6" s="6" customFormat="1">
      <c r="A818" s="375"/>
      <c r="B818" s="375"/>
      <c r="C818" s="398"/>
      <c r="D818" s="398"/>
      <c r="E818" s="375"/>
      <c r="F818" s="375"/>
    </row>
    <row r="819" spans="1:6" s="6" customFormat="1">
      <c r="A819" s="375"/>
      <c r="B819" s="375"/>
      <c r="C819" s="398"/>
      <c r="D819" s="398"/>
      <c r="E819" s="375"/>
      <c r="F819" s="375"/>
    </row>
    <row r="820" spans="1:6" s="6" customFormat="1">
      <c r="A820" s="375"/>
      <c r="B820" s="375"/>
      <c r="C820" s="398"/>
      <c r="D820" s="398"/>
      <c r="E820" s="375"/>
      <c r="F820" s="375"/>
    </row>
    <row r="821" spans="1:6" s="6" customFormat="1">
      <c r="A821" s="375"/>
      <c r="B821" s="375"/>
      <c r="C821" s="398"/>
      <c r="D821" s="398"/>
      <c r="E821" s="375"/>
      <c r="F821" s="375"/>
    </row>
    <row r="822" spans="1:6" s="6" customFormat="1">
      <c r="A822" s="375"/>
      <c r="B822" s="375"/>
      <c r="C822" s="398"/>
      <c r="D822" s="398"/>
      <c r="E822" s="375"/>
      <c r="F822" s="375"/>
    </row>
    <row r="823" spans="1:6" s="6" customFormat="1">
      <c r="A823" s="375"/>
      <c r="B823" s="375"/>
      <c r="C823" s="398"/>
      <c r="D823" s="398"/>
      <c r="E823" s="375"/>
      <c r="F823" s="375"/>
    </row>
    <row r="824" spans="1:6" s="6" customFormat="1">
      <c r="A824" s="375"/>
      <c r="B824" s="375"/>
      <c r="C824" s="398"/>
      <c r="D824" s="398"/>
      <c r="E824" s="375"/>
      <c r="F824" s="375"/>
    </row>
    <row r="825" spans="1:6" s="6" customFormat="1">
      <c r="A825" s="375"/>
      <c r="B825" s="375"/>
      <c r="C825" s="398"/>
      <c r="D825" s="398"/>
      <c r="E825" s="375"/>
      <c r="F825" s="375"/>
    </row>
    <row r="826" spans="1:6" s="6" customFormat="1">
      <c r="A826" s="375"/>
      <c r="B826" s="375"/>
      <c r="C826" s="398"/>
      <c r="D826" s="398"/>
      <c r="E826" s="375"/>
      <c r="F826" s="375"/>
    </row>
    <row r="827" spans="1:6" s="6" customFormat="1">
      <c r="A827" s="375"/>
      <c r="B827" s="375"/>
      <c r="C827" s="398"/>
      <c r="D827" s="398"/>
      <c r="E827" s="375"/>
      <c r="F827" s="375"/>
    </row>
    <row r="828" spans="1:6" s="6" customFormat="1">
      <c r="A828" s="375"/>
      <c r="B828" s="375"/>
      <c r="C828" s="398"/>
      <c r="D828" s="398"/>
      <c r="E828" s="375"/>
      <c r="F828" s="375"/>
    </row>
    <row r="829" spans="1:6" s="6" customFormat="1">
      <c r="A829" s="375"/>
      <c r="B829" s="375"/>
      <c r="C829" s="398"/>
      <c r="D829" s="398"/>
      <c r="E829" s="375"/>
      <c r="F829" s="375"/>
    </row>
    <row r="830" spans="1:6" s="6" customFormat="1">
      <c r="A830" s="375"/>
      <c r="B830" s="375"/>
      <c r="C830" s="398"/>
      <c r="D830" s="398"/>
      <c r="E830" s="375"/>
      <c r="F830" s="375"/>
    </row>
    <row r="831" spans="1:6" s="6" customFormat="1">
      <c r="A831" s="375"/>
      <c r="B831" s="375"/>
      <c r="C831" s="398"/>
      <c r="D831" s="398"/>
      <c r="E831" s="375"/>
      <c r="F831" s="375"/>
    </row>
    <row r="832" spans="1:6" s="6" customFormat="1">
      <c r="A832" s="375"/>
      <c r="B832" s="375"/>
      <c r="C832" s="398"/>
      <c r="D832" s="398"/>
      <c r="E832" s="375"/>
      <c r="F832" s="375"/>
    </row>
    <row r="833" spans="1:6" s="6" customFormat="1">
      <c r="A833" s="375"/>
      <c r="B833" s="375"/>
      <c r="C833" s="398"/>
      <c r="D833" s="398"/>
      <c r="E833" s="375"/>
      <c r="F833" s="375"/>
    </row>
    <row r="834" spans="1:6" s="6" customFormat="1">
      <c r="A834" s="375"/>
      <c r="B834" s="375"/>
      <c r="C834" s="398"/>
      <c r="D834" s="398"/>
      <c r="E834" s="375"/>
      <c r="F834" s="375"/>
    </row>
    <row r="835" spans="1:6" s="6" customFormat="1">
      <c r="A835" s="375"/>
      <c r="B835" s="375"/>
      <c r="C835" s="398"/>
      <c r="D835" s="398"/>
      <c r="E835" s="375"/>
      <c r="F835" s="375"/>
    </row>
    <row r="836" spans="1:6" s="6" customFormat="1">
      <c r="A836" s="375"/>
      <c r="B836" s="375"/>
      <c r="C836" s="398"/>
      <c r="D836" s="398"/>
      <c r="E836" s="375"/>
      <c r="F836" s="375"/>
    </row>
    <row r="837" spans="1:6" s="6" customFormat="1">
      <c r="A837" s="375"/>
      <c r="B837" s="375"/>
      <c r="C837" s="398"/>
      <c r="D837" s="398"/>
      <c r="E837" s="375"/>
      <c r="F837" s="375"/>
    </row>
    <row r="838" spans="1:6" s="6" customFormat="1">
      <c r="A838" s="375"/>
      <c r="B838" s="375"/>
      <c r="C838" s="398"/>
      <c r="D838" s="398"/>
      <c r="E838" s="375"/>
      <c r="F838" s="375"/>
    </row>
    <row r="839" spans="1:6" s="6" customFormat="1">
      <c r="A839" s="375"/>
      <c r="B839" s="375"/>
      <c r="C839" s="398"/>
      <c r="D839" s="398"/>
      <c r="E839" s="375"/>
      <c r="F839" s="375"/>
    </row>
    <row r="840" spans="1:6" s="6" customFormat="1">
      <c r="A840" s="375"/>
      <c r="B840" s="375"/>
      <c r="C840" s="398"/>
      <c r="D840" s="398"/>
      <c r="E840" s="375"/>
      <c r="F840" s="375"/>
    </row>
    <row r="841" spans="1:6" s="6" customFormat="1">
      <c r="A841" s="375"/>
      <c r="B841" s="375"/>
      <c r="C841" s="398"/>
      <c r="D841" s="398"/>
      <c r="E841" s="375"/>
      <c r="F841" s="375"/>
    </row>
    <row r="842" spans="1:6" s="6" customFormat="1">
      <c r="A842" s="375"/>
      <c r="B842" s="375"/>
      <c r="C842" s="398"/>
      <c r="D842" s="398"/>
      <c r="E842" s="375"/>
      <c r="F842" s="375"/>
    </row>
    <row r="843" spans="1:6" s="6" customFormat="1">
      <c r="A843" s="375"/>
      <c r="B843" s="375"/>
      <c r="C843" s="398"/>
      <c r="D843" s="398"/>
      <c r="E843" s="375"/>
      <c r="F843" s="375"/>
    </row>
    <row r="844" spans="1:6" s="6" customFormat="1">
      <c r="A844" s="375"/>
      <c r="B844" s="375"/>
      <c r="C844" s="398"/>
      <c r="D844" s="398"/>
      <c r="E844" s="375"/>
      <c r="F844" s="375"/>
    </row>
    <row r="845" spans="1:6" s="6" customFormat="1">
      <c r="A845" s="375"/>
      <c r="B845" s="375"/>
      <c r="C845" s="398"/>
      <c r="D845" s="398"/>
      <c r="E845" s="375"/>
      <c r="F845" s="375"/>
    </row>
    <row r="846" spans="1:6" s="6" customFormat="1">
      <c r="A846" s="375"/>
      <c r="B846" s="375"/>
      <c r="C846" s="398"/>
      <c r="D846" s="398"/>
      <c r="E846" s="375"/>
      <c r="F846" s="375"/>
    </row>
    <row r="847" spans="1:6" s="6" customFormat="1">
      <c r="A847" s="375"/>
      <c r="B847" s="375"/>
      <c r="C847" s="398"/>
      <c r="D847" s="398"/>
      <c r="E847" s="375"/>
      <c r="F847" s="375"/>
    </row>
    <row r="848" spans="1:6" s="6" customFormat="1">
      <c r="A848" s="375"/>
      <c r="B848" s="375"/>
      <c r="C848" s="398"/>
      <c r="D848" s="398"/>
      <c r="E848" s="375"/>
      <c r="F848" s="375"/>
    </row>
    <row r="849" spans="1:6" s="6" customFormat="1">
      <c r="A849" s="375"/>
      <c r="B849" s="375"/>
      <c r="C849" s="398"/>
      <c r="D849" s="398"/>
      <c r="E849" s="375"/>
      <c r="F849" s="375"/>
    </row>
    <row r="850" spans="1:6" s="6" customFormat="1">
      <c r="A850" s="375"/>
      <c r="B850" s="375"/>
      <c r="C850" s="398"/>
      <c r="D850" s="398"/>
      <c r="E850" s="375"/>
      <c r="F850" s="375"/>
    </row>
    <row r="851" spans="1:6" s="6" customFormat="1">
      <c r="A851" s="375"/>
      <c r="B851" s="375"/>
      <c r="C851" s="398"/>
      <c r="D851" s="398"/>
      <c r="E851" s="375"/>
      <c r="F851" s="375"/>
    </row>
    <row r="852" spans="1:6" s="6" customFormat="1">
      <c r="A852" s="375"/>
      <c r="B852" s="375"/>
      <c r="C852" s="398"/>
      <c r="D852" s="398"/>
      <c r="E852" s="375"/>
      <c r="F852" s="375"/>
    </row>
    <row r="853" spans="1:6" s="6" customFormat="1">
      <c r="A853" s="375"/>
      <c r="B853" s="375"/>
      <c r="C853" s="398"/>
      <c r="D853" s="398"/>
      <c r="E853" s="375"/>
      <c r="F853" s="375"/>
    </row>
    <row r="854" spans="1:6" s="6" customFormat="1">
      <c r="A854" s="375"/>
      <c r="B854" s="375"/>
      <c r="C854" s="398"/>
      <c r="D854" s="398"/>
      <c r="E854" s="375"/>
      <c r="F854" s="375"/>
    </row>
    <row r="855" spans="1:6" s="6" customFormat="1">
      <c r="A855" s="375"/>
      <c r="B855" s="375"/>
      <c r="C855" s="398"/>
      <c r="D855" s="398"/>
      <c r="E855" s="375"/>
      <c r="F855" s="375"/>
    </row>
    <row r="856" spans="1:6" s="6" customFormat="1">
      <c r="A856" s="375"/>
      <c r="B856" s="375"/>
      <c r="C856" s="398"/>
      <c r="D856" s="398"/>
      <c r="E856" s="375"/>
      <c r="F856" s="375"/>
    </row>
    <row r="857" spans="1:6" s="6" customFormat="1">
      <c r="A857" s="375"/>
      <c r="B857" s="375"/>
      <c r="C857" s="398"/>
      <c r="D857" s="398"/>
      <c r="E857" s="375"/>
      <c r="F857" s="375"/>
    </row>
    <row r="858" spans="1:6" s="6" customFormat="1">
      <c r="A858" s="375"/>
      <c r="B858" s="375"/>
      <c r="C858" s="398"/>
      <c r="D858" s="398"/>
      <c r="E858" s="375"/>
      <c r="F858" s="375"/>
    </row>
    <row r="859" spans="1:6" s="6" customFormat="1">
      <c r="A859" s="375"/>
      <c r="B859" s="375"/>
      <c r="C859" s="398"/>
      <c r="D859" s="398"/>
      <c r="E859" s="375"/>
      <c r="F859" s="375"/>
    </row>
    <row r="860" spans="1:6" s="6" customFormat="1">
      <c r="A860" s="375"/>
      <c r="B860" s="375"/>
      <c r="C860" s="398"/>
      <c r="D860" s="398"/>
      <c r="E860" s="375"/>
      <c r="F860" s="375"/>
    </row>
    <row r="861" spans="1:6" s="6" customFormat="1">
      <c r="A861" s="375"/>
      <c r="B861" s="375"/>
      <c r="C861" s="398"/>
      <c r="D861" s="398"/>
      <c r="E861" s="375"/>
      <c r="F861" s="375"/>
    </row>
    <row r="862" spans="1:6" s="6" customFormat="1">
      <c r="A862" s="375"/>
      <c r="B862" s="375"/>
      <c r="C862" s="398"/>
      <c r="D862" s="398"/>
      <c r="E862" s="375"/>
      <c r="F862" s="375"/>
    </row>
    <row r="863" spans="1:6" s="6" customFormat="1">
      <c r="A863" s="375"/>
      <c r="B863" s="375"/>
      <c r="C863" s="398"/>
      <c r="D863" s="398"/>
      <c r="E863" s="375"/>
      <c r="F863" s="375"/>
    </row>
    <row r="864" spans="1:6" s="6" customFormat="1">
      <c r="A864" s="375"/>
      <c r="B864" s="375"/>
      <c r="C864" s="398"/>
      <c r="D864" s="398"/>
      <c r="E864" s="375"/>
      <c r="F864" s="375"/>
    </row>
    <row r="865" spans="1:6" s="6" customFormat="1">
      <c r="A865" s="375"/>
      <c r="B865" s="375"/>
      <c r="C865" s="398"/>
      <c r="D865" s="398"/>
      <c r="E865" s="375"/>
      <c r="F865" s="375"/>
    </row>
    <row r="866" spans="1:6" s="6" customFormat="1">
      <c r="A866" s="375"/>
      <c r="B866" s="375"/>
      <c r="C866" s="398"/>
      <c r="D866" s="398"/>
      <c r="E866" s="375"/>
      <c r="F866" s="375"/>
    </row>
    <row r="867" spans="1:6" s="6" customFormat="1">
      <c r="A867" s="375"/>
      <c r="B867" s="375"/>
      <c r="C867" s="398"/>
      <c r="D867" s="398"/>
      <c r="E867" s="375"/>
      <c r="F867" s="375"/>
    </row>
    <row r="868" spans="1:6" s="6" customFormat="1">
      <c r="A868" s="375"/>
      <c r="B868" s="375"/>
      <c r="C868" s="398"/>
      <c r="D868" s="398"/>
      <c r="E868" s="375"/>
      <c r="F868" s="375"/>
    </row>
    <row r="869" spans="1:6" s="6" customFormat="1">
      <c r="A869" s="375"/>
      <c r="B869" s="375"/>
      <c r="C869" s="398"/>
      <c r="D869" s="398"/>
      <c r="E869" s="375"/>
      <c r="F869" s="375"/>
    </row>
    <row r="870" spans="1:6" s="6" customFormat="1">
      <c r="A870" s="375"/>
      <c r="B870" s="375"/>
      <c r="C870" s="398"/>
      <c r="D870" s="398"/>
      <c r="E870" s="375"/>
      <c r="F870" s="375"/>
    </row>
    <row r="871" spans="1:6" s="6" customFormat="1">
      <c r="A871" s="375"/>
      <c r="B871" s="375"/>
      <c r="C871" s="398"/>
      <c r="D871" s="398"/>
      <c r="E871" s="375"/>
      <c r="F871" s="375"/>
    </row>
    <row r="872" spans="1:6" s="6" customFormat="1">
      <c r="A872" s="375"/>
      <c r="B872" s="375"/>
      <c r="C872" s="398"/>
      <c r="D872" s="398"/>
      <c r="E872" s="375"/>
      <c r="F872" s="375"/>
    </row>
    <row r="873" spans="1:6" s="6" customFormat="1">
      <c r="A873" s="375"/>
      <c r="B873" s="375"/>
      <c r="C873" s="398"/>
      <c r="D873" s="398"/>
      <c r="E873" s="375"/>
      <c r="F873" s="375"/>
    </row>
    <row r="874" spans="1:6" s="6" customFormat="1">
      <c r="A874" s="375"/>
      <c r="B874" s="375"/>
      <c r="C874" s="398"/>
      <c r="D874" s="398"/>
      <c r="E874" s="375"/>
      <c r="F874" s="375"/>
    </row>
    <row r="875" spans="1:6" s="6" customFormat="1">
      <c r="A875" s="375"/>
      <c r="B875" s="375"/>
      <c r="C875" s="398"/>
      <c r="D875" s="398"/>
      <c r="E875" s="375"/>
      <c r="F875" s="375"/>
    </row>
    <row r="876" spans="1:6" s="6" customFormat="1">
      <c r="A876" s="375"/>
      <c r="B876" s="375"/>
      <c r="C876" s="398"/>
      <c r="D876" s="398"/>
      <c r="E876" s="375"/>
      <c r="F876" s="375"/>
    </row>
    <row r="877" spans="1:6" s="6" customFormat="1">
      <c r="A877" s="375"/>
      <c r="B877" s="375"/>
      <c r="C877" s="398"/>
      <c r="D877" s="398"/>
      <c r="E877" s="375"/>
      <c r="F877" s="375"/>
    </row>
    <row r="878" spans="1:6" s="6" customFormat="1">
      <c r="A878" s="375"/>
      <c r="B878" s="375"/>
      <c r="C878" s="398"/>
      <c r="D878" s="398"/>
      <c r="E878" s="375"/>
      <c r="F878" s="375"/>
    </row>
    <row r="879" spans="1:6" s="6" customFormat="1">
      <c r="A879" s="375"/>
      <c r="B879" s="375"/>
      <c r="C879" s="398"/>
      <c r="D879" s="398"/>
      <c r="E879" s="375"/>
      <c r="F879" s="375"/>
    </row>
    <row r="880" spans="1:6" s="6" customFormat="1">
      <c r="A880" s="375"/>
      <c r="B880" s="375"/>
      <c r="C880" s="398"/>
      <c r="D880" s="398"/>
      <c r="E880" s="375"/>
      <c r="F880" s="375"/>
    </row>
    <row r="881" spans="1:6" s="6" customFormat="1">
      <c r="A881" s="375"/>
      <c r="B881" s="375"/>
      <c r="C881" s="398"/>
      <c r="D881" s="398"/>
      <c r="E881" s="375"/>
      <c r="F881" s="375"/>
    </row>
    <row r="882" spans="1:6" s="6" customFormat="1">
      <c r="A882" s="375"/>
      <c r="B882" s="375"/>
      <c r="C882" s="398"/>
      <c r="D882" s="398"/>
      <c r="E882" s="375"/>
      <c r="F882" s="375"/>
    </row>
    <row r="883" spans="1:6" s="6" customFormat="1">
      <c r="A883" s="375"/>
      <c r="B883" s="375"/>
      <c r="C883" s="398"/>
      <c r="D883" s="398"/>
      <c r="E883" s="375"/>
      <c r="F883" s="375"/>
    </row>
    <row r="884" spans="1:6" s="6" customFormat="1">
      <c r="A884" s="375"/>
      <c r="B884" s="375"/>
      <c r="C884" s="398"/>
      <c r="D884" s="398"/>
      <c r="E884" s="375"/>
      <c r="F884" s="375"/>
    </row>
    <row r="885" spans="1:6" s="6" customFormat="1">
      <c r="A885" s="375"/>
      <c r="B885" s="375"/>
      <c r="C885" s="398"/>
      <c r="D885" s="398"/>
      <c r="E885" s="375"/>
      <c r="F885" s="375"/>
    </row>
    <row r="886" spans="1:6" s="6" customFormat="1">
      <c r="A886" s="375"/>
      <c r="B886" s="375"/>
      <c r="C886" s="398"/>
      <c r="D886" s="398"/>
      <c r="E886" s="375"/>
      <c r="F886" s="375"/>
    </row>
    <row r="887" spans="1:6" s="6" customFormat="1">
      <c r="A887" s="375"/>
      <c r="B887" s="375"/>
      <c r="C887" s="398"/>
      <c r="D887" s="398"/>
      <c r="E887" s="375"/>
      <c r="F887" s="375"/>
    </row>
    <row r="888" spans="1:6" s="6" customFormat="1">
      <c r="A888" s="375"/>
      <c r="B888" s="375"/>
      <c r="C888" s="398"/>
      <c r="D888" s="398"/>
      <c r="E888" s="375"/>
      <c r="F888" s="375"/>
    </row>
    <row r="889" spans="1:6" s="6" customFormat="1">
      <c r="A889" s="375"/>
      <c r="B889" s="375"/>
      <c r="C889" s="398"/>
      <c r="D889" s="398"/>
      <c r="E889" s="375"/>
      <c r="F889" s="375"/>
    </row>
    <row r="890" spans="1:6" s="6" customFormat="1">
      <c r="A890" s="375"/>
      <c r="B890" s="375"/>
      <c r="C890" s="398"/>
      <c r="D890" s="398"/>
      <c r="E890" s="375"/>
      <c r="F890" s="375"/>
    </row>
    <row r="891" spans="1:6" s="6" customFormat="1">
      <c r="A891" s="375"/>
      <c r="B891" s="375"/>
      <c r="C891" s="398"/>
      <c r="D891" s="398"/>
      <c r="E891" s="375"/>
      <c r="F891" s="375"/>
    </row>
    <row r="892" spans="1:6" s="6" customFormat="1">
      <c r="A892" s="375"/>
      <c r="B892" s="375"/>
      <c r="C892" s="398"/>
      <c r="D892" s="398"/>
      <c r="E892" s="375"/>
      <c r="F892" s="375"/>
    </row>
    <row r="893" spans="1:6" s="6" customFormat="1">
      <c r="A893" s="375"/>
      <c r="B893" s="375"/>
      <c r="C893" s="398"/>
      <c r="D893" s="398"/>
      <c r="E893" s="375"/>
      <c r="F893" s="375"/>
    </row>
    <row r="894" spans="1:6" s="6" customFormat="1">
      <c r="A894" s="375"/>
      <c r="B894" s="375"/>
      <c r="C894" s="398"/>
      <c r="D894" s="398"/>
      <c r="E894" s="375"/>
      <c r="F894" s="375"/>
    </row>
    <row r="895" spans="1:6" s="6" customFormat="1">
      <c r="A895" s="375"/>
      <c r="B895" s="375"/>
      <c r="C895" s="398"/>
      <c r="D895" s="398"/>
      <c r="E895" s="375"/>
      <c r="F895" s="375"/>
    </row>
    <row r="896" spans="1:6" s="6" customFormat="1">
      <c r="A896" s="375"/>
      <c r="B896" s="375"/>
      <c r="C896" s="398"/>
      <c r="D896" s="398"/>
      <c r="E896" s="375"/>
      <c r="F896" s="375"/>
    </row>
    <row r="897" spans="1:6" s="6" customFormat="1">
      <c r="A897" s="375"/>
      <c r="B897" s="375"/>
      <c r="C897" s="398"/>
      <c r="D897" s="398"/>
      <c r="E897" s="375"/>
      <c r="F897" s="375"/>
    </row>
    <row r="898" spans="1:6" s="6" customFormat="1">
      <c r="A898" s="375"/>
      <c r="B898" s="375"/>
      <c r="C898" s="398"/>
      <c r="D898" s="398"/>
      <c r="E898" s="375"/>
      <c r="F898" s="375"/>
    </row>
    <row r="899" spans="1:6" s="6" customFormat="1">
      <c r="A899" s="375"/>
      <c r="B899" s="375"/>
      <c r="C899" s="398"/>
      <c r="D899" s="398"/>
      <c r="E899" s="375"/>
      <c r="F899" s="375"/>
    </row>
    <row r="900" spans="1:6" s="6" customFormat="1">
      <c r="A900" s="375"/>
      <c r="B900" s="375"/>
      <c r="C900" s="398"/>
      <c r="D900" s="398"/>
      <c r="E900" s="375"/>
      <c r="F900" s="375"/>
    </row>
    <row r="901" spans="1:6" s="6" customFormat="1">
      <c r="A901" s="375"/>
      <c r="B901" s="375"/>
      <c r="C901" s="398"/>
      <c r="D901" s="398"/>
      <c r="E901" s="375"/>
      <c r="F901" s="375"/>
    </row>
    <row r="902" spans="1:6" s="6" customFormat="1">
      <c r="A902" s="375"/>
      <c r="B902" s="375"/>
      <c r="C902" s="398"/>
      <c r="D902" s="398"/>
      <c r="E902" s="375"/>
      <c r="F902" s="375"/>
    </row>
    <row r="903" spans="1:6" s="6" customFormat="1">
      <c r="A903" s="375"/>
      <c r="B903" s="375"/>
      <c r="C903" s="398"/>
      <c r="D903" s="398"/>
      <c r="E903" s="375"/>
      <c r="F903" s="375"/>
    </row>
    <row r="904" spans="1:6" s="6" customFormat="1">
      <c r="A904" s="375"/>
      <c r="B904" s="375"/>
      <c r="C904" s="398"/>
      <c r="D904" s="398"/>
      <c r="E904" s="375"/>
      <c r="F904" s="375"/>
    </row>
    <row r="905" spans="1:6" s="6" customFormat="1">
      <c r="A905" s="375"/>
      <c r="B905" s="375"/>
      <c r="C905" s="398"/>
      <c r="D905" s="398"/>
      <c r="E905" s="375"/>
      <c r="F905" s="375"/>
    </row>
    <row r="906" spans="1:6" s="6" customFormat="1">
      <c r="A906" s="375"/>
      <c r="B906" s="375"/>
      <c r="C906" s="398"/>
      <c r="D906" s="398"/>
      <c r="E906" s="375"/>
      <c r="F906" s="375"/>
    </row>
    <row r="907" spans="1:6" s="6" customFormat="1">
      <c r="A907" s="375"/>
      <c r="B907" s="375"/>
      <c r="C907" s="398"/>
      <c r="D907" s="398"/>
      <c r="E907" s="375"/>
      <c r="F907" s="375"/>
    </row>
    <row r="908" spans="1:6" s="6" customFormat="1">
      <c r="A908" s="375"/>
      <c r="B908" s="375"/>
      <c r="C908" s="398"/>
      <c r="D908" s="398"/>
      <c r="E908" s="375"/>
      <c r="F908" s="375"/>
    </row>
    <row r="909" spans="1:6" s="6" customFormat="1">
      <c r="A909" s="375"/>
      <c r="B909" s="375"/>
      <c r="C909" s="398"/>
      <c r="D909" s="398"/>
      <c r="E909" s="375"/>
      <c r="F909" s="375"/>
    </row>
  </sheetData>
  <mergeCells count="8">
    <mergeCell ref="A5:F5"/>
    <mergeCell ref="A8:A9"/>
    <mergeCell ref="E7:F7"/>
    <mergeCell ref="E8:F8"/>
    <mergeCell ref="D8:D9"/>
    <mergeCell ref="C8:C9"/>
    <mergeCell ref="C1:E1"/>
    <mergeCell ref="C2:E2"/>
  </mergeCells>
  <phoneticPr fontId="4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view="pageBreakPreview" zoomScale="60" zoomScaleNormal="100" workbookViewId="0">
      <selection activeCell="K10" sqref="K10"/>
    </sheetView>
  </sheetViews>
  <sheetFormatPr defaultColWidth="9.140625" defaultRowHeight="12.75"/>
  <cols>
    <col min="1" max="1" width="5.5703125" style="43" customWidth="1"/>
    <col min="2" max="2" width="36.7109375" style="43" customWidth="1"/>
    <col min="3" max="3" width="13.7109375" style="43" customWidth="1"/>
    <col min="4" max="4" width="14.7109375" style="43" customWidth="1"/>
    <col min="5" max="5" width="14.140625" style="43" customWidth="1"/>
    <col min="6" max="6" width="15.140625" style="43" customWidth="1"/>
    <col min="7" max="10" width="9.140625" style="1"/>
    <col min="11" max="11" width="9.5703125" style="1" bestFit="1" customWidth="1"/>
    <col min="12" max="16384" width="9.140625" style="1"/>
  </cols>
  <sheetData>
    <row r="1" spans="1:11" ht="21" customHeight="1">
      <c r="C1" s="576" t="s">
        <v>947</v>
      </c>
      <c r="D1" s="576"/>
      <c r="E1" s="576"/>
    </row>
    <row r="2" spans="1:11" ht="21" customHeight="1">
      <c r="C2" s="577" t="s">
        <v>943</v>
      </c>
      <c r="D2" s="577"/>
      <c r="E2" s="577"/>
    </row>
    <row r="3" spans="1:11" ht="21" customHeight="1">
      <c r="C3" s="578" t="s">
        <v>944</v>
      </c>
      <c r="D3" s="578"/>
      <c r="E3" s="578"/>
    </row>
    <row r="5" spans="1:11" ht="29.25" customHeight="1">
      <c r="A5" s="491" t="s">
        <v>916</v>
      </c>
      <c r="B5" s="491"/>
      <c r="C5" s="491"/>
      <c r="D5" s="491"/>
      <c r="E5" s="491"/>
    </row>
    <row r="6" spans="1:11" ht="13.5" thickBot="1">
      <c r="E6" s="131" t="s">
        <v>457</v>
      </c>
    </row>
    <row r="7" spans="1:11" ht="30" customHeight="1" thickBot="1">
      <c r="A7" s="494" t="s">
        <v>914</v>
      </c>
      <c r="B7" s="494"/>
      <c r="C7" s="492" t="s">
        <v>912</v>
      </c>
      <c r="D7" s="496" t="s">
        <v>469</v>
      </c>
      <c r="E7" s="497"/>
    </row>
    <row r="8" spans="1:11" ht="26.25" thickBot="1">
      <c r="A8" s="495"/>
      <c r="B8" s="495"/>
      <c r="C8" s="493"/>
      <c r="D8" s="400" t="s">
        <v>915</v>
      </c>
      <c r="E8" s="400" t="s">
        <v>919</v>
      </c>
    </row>
    <row r="9" spans="1:11" ht="13.5" thickBot="1">
      <c r="A9" s="401">
        <v>1</v>
      </c>
      <c r="B9" s="401">
        <v>2</v>
      </c>
      <c r="C9" s="401">
        <v>3</v>
      </c>
      <c r="D9" s="402">
        <v>4</v>
      </c>
      <c r="E9" s="402">
        <v>5</v>
      </c>
    </row>
    <row r="10" spans="1:11" ht="30" customHeight="1" thickBot="1">
      <c r="A10" s="403">
        <v>8000</v>
      </c>
      <c r="B10" s="404" t="s">
        <v>917</v>
      </c>
      <c r="C10" s="515">
        <f>D10+E10</f>
        <v>-36748.748</v>
      </c>
      <c r="D10" s="514">
        <v>-30406.422999999999</v>
      </c>
      <c r="E10" s="514">
        <v>-6342.3249999999998</v>
      </c>
    </row>
    <row r="13" spans="1:11">
      <c r="D13" s="576" t="s">
        <v>948</v>
      </c>
      <c r="E13" s="576"/>
      <c r="F13" s="576"/>
    </row>
    <row r="14" spans="1:11" ht="18">
      <c r="A14" s="583"/>
      <c r="B14" s="583"/>
      <c r="C14" s="583"/>
      <c r="D14" s="577" t="s">
        <v>943</v>
      </c>
      <c r="E14" s="577"/>
      <c r="F14" s="577"/>
      <c r="K14" s="516"/>
    </row>
    <row r="15" spans="1:11" ht="15.75">
      <c r="B15" s="405"/>
      <c r="D15" s="581" t="s">
        <v>944</v>
      </c>
      <c r="E15" s="581"/>
      <c r="F15" s="581"/>
    </row>
    <row r="16" spans="1:11" ht="15.75">
      <c r="B16" s="405"/>
      <c r="D16" s="581"/>
      <c r="E16" s="581"/>
      <c r="F16" s="581"/>
    </row>
    <row r="17" spans="1:7" ht="30" customHeight="1">
      <c r="A17" s="491" t="s">
        <v>918</v>
      </c>
      <c r="B17" s="491"/>
      <c r="C17" s="491"/>
      <c r="D17" s="491"/>
      <c r="E17" s="491"/>
      <c r="F17" s="491"/>
    </row>
    <row r="18" spans="1:7" ht="14.25" customHeight="1">
      <c r="A18" s="1"/>
      <c r="B18" s="1"/>
      <c r="C18" s="1"/>
      <c r="D18" s="1"/>
      <c r="E18" s="1"/>
      <c r="F18" s="1"/>
    </row>
    <row r="19" spans="1:7" ht="14.25" thickBot="1">
      <c r="A19" s="517"/>
      <c r="B19" s="517"/>
      <c r="C19" s="517"/>
      <c r="D19" s="517"/>
      <c r="E19" s="518" t="s">
        <v>555</v>
      </c>
      <c r="F19" s="517"/>
    </row>
    <row r="20" spans="1:7" ht="74.25" customHeight="1">
      <c r="A20" s="519" t="s">
        <v>914</v>
      </c>
      <c r="B20" s="520" t="s">
        <v>784</v>
      </c>
      <c r="C20" s="520"/>
      <c r="D20" s="521" t="s">
        <v>913</v>
      </c>
      <c r="E20" s="522" t="s">
        <v>934</v>
      </c>
      <c r="F20" s="523"/>
    </row>
    <row r="21" spans="1:7" ht="25.5" customHeight="1">
      <c r="A21" s="524"/>
      <c r="B21" s="525" t="s">
        <v>785</v>
      </c>
      <c r="C21" s="526" t="s">
        <v>34</v>
      </c>
      <c r="D21" s="527"/>
      <c r="E21" s="528" t="s">
        <v>459</v>
      </c>
      <c r="F21" s="529" t="s">
        <v>532</v>
      </c>
    </row>
    <row r="22" spans="1:7" s="2" customFormat="1" ht="13.5">
      <c r="A22" s="530">
        <v>1</v>
      </c>
      <c r="B22" s="531">
        <v>2</v>
      </c>
      <c r="C22" s="531">
        <v>3</v>
      </c>
      <c r="D22" s="531">
        <v>4</v>
      </c>
      <c r="E22" s="531">
        <v>5</v>
      </c>
      <c r="F22" s="532">
        <v>6</v>
      </c>
      <c r="G22" s="1"/>
    </row>
    <row r="23" spans="1:7" s="2" customFormat="1" ht="40.5">
      <c r="A23" s="533">
        <v>8010</v>
      </c>
      <c r="B23" s="534" t="s">
        <v>935</v>
      </c>
      <c r="C23" s="535"/>
      <c r="D23" s="536">
        <f>E23+F23</f>
        <v>36748.748</v>
      </c>
      <c r="E23" s="584">
        <f>E25</f>
        <v>30406.422999999999</v>
      </c>
      <c r="F23" s="537">
        <f>F27</f>
        <v>6342.3249999999998</v>
      </c>
      <c r="G23" s="1"/>
    </row>
    <row r="24" spans="1:7" ht="14.25">
      <c r="A24" s="533"/>
      <c r="B24" s="538" t="s">
        <v>469</v>
      </c>
      <c r="C24" s="535"/>
      <c r="D24" s="539"/>
      <c r="E24" s="540"/>
      <c r="F24" s="537"/>
    </row>
    <row r="25" spans="1:7" ht="40.5">
      <c r="A25" s="533">
        <v>8100</v>
      </c>
      <c r="B25" s="541" t="s">
        <v>936</v>
      </c>
      <c r="C25" s="542"/>
      <c r="D25" s="536">
        <f>E25+F25</f>
        <v>36748.748</v>
      </c>
      <c r="E25" s="536">
        <f>E27</f>
        <v>30406.422999999999</v>
      </c>
      <c r="F25" s="537">
        <f>F27</f>
        <v>6342.3249999999998</v>
      </c>
    </row>
    <row r="26" spans="1:7" ht="24" customHeight="1">
      <c r="A26" s="533"/>
      <c r="B26" s="543" t="s">
        <v>469</v>
      </c>
      <c r="C26" s="542"/>
      <c r="D26" s="544"/>
      <c r="E26" s="544"/>
      <c r="F26" s="545"/>
    </row>
    <row r="27" spans="1:7" ht="11.25" customHeight="1">
      <c r="A27" s="533">
        <v>8160</v>
      </c>
      <c r="B27" s="546" t="s">
        <v>937</v>
      </c>
      <c r="C27" s="547"/>
      <c r="D27" s="536">
        <f>E27+F27</f>
        <v>36748.748</v>
      </c>
      <c r="E27" s="548">
        <f>E28</f>
        <v>30406.422999999999</v>
      </c>
      <c r="F27" s="537">
        <f>F35</f>
        <v>6342.3249999999998</v>
      </c>
    </row>
    <row r="28" spans="1:7" ht="54">
      <c r="A28" s="533">
        <v>8190</v>
      </c>
      <c r="B28" s="549" t="s">
        <v>938</v>
      </c>
      <c r="C28" s="550"/>
      <c r="D28" s="551">
        <f>E28</f>
        <v>30406.422999999999</v>
      </c>
      <c r="E28" s="551">
        <f>E29</f>
        <v>30406.422999999999</v>
      </c>
      <c r="F28" s="552">
        <f>$F$31</f>
        <v>0</v>
      </c>
    </row>
    <row r="29" spans="1:7">
      <c r="A29" s="553">
        <v>8191</v>
      </c>
      <c r="B29" s="554" t="s">
        <v>920</v>
      </c>
      <c r="C29" s="555">
        <v>9320</v>
      </c>
      <c r="D29" s="556">
        <f>E29</f>
        <v>30406.422999999999</v>
      </c>
      <c r="E29" s="556">
        <f>E32+E33</f>
        <v>30406.422999999999</v>
      </c>
      <c r="F29" s="557" t="s">
        <v>177</v>
      </c>
    </row>
    <row r="30" spans="1:7">
      <c r="A30" s="558"/>
      <c r="B30" s="559"/>
      <c r="C30" s="560"/>
      <c r="D30" s="561"/>
      <c r="E30" s="561"/>
      <c r="F30" s="562"/>
    </row>
    <row r="31" spans="1:7" ht="14.25">
      <c r="A31" s="563"/>
      <c r="B31" s="564" t="s">
        <v>465</v>
      </c>
      <c r="C31" s="550"/>
      <c r="D31" s="539"/>
      <c r="E31" s="539"/>
      <c r="F31" s="565"/>
    </row>
    <row r="32" spans="1:7" s="7" customFormat="1" ht="39" customHeight="1">
      <c r="A32" s="563">
        <v>8192</v>
      </c>
      <c r="B32" s="566" t="s">
        <v>921</v>
      </c>
      <c r="C32" s="550"/>
      <c r="D32" s="536">
        <f>E32</f>
        <v>720</v>
      </c>
      <c r="E32" s="536">
        <v>720</v>
      </c>
      <c r="F32" s="567" t="s">
        <v>45</v>
      </c>
      <c r="G32" s="1"/>
    </row>
    <row r="33" spans="1:7" s="7" customFormat="1" ht="27">
      <c r="A33" s="563">
        <v>8193</v>
      </c>
      <c r="B33" s="566" t="s">
        <v>939</v>
      </c>
      <c r="C33" s="550"/>
      <c r="D33" s="536">
        <f>D29-D32</f>
        <v>29686.422999999999</v>
      </c>
      <c r="E33" s="548">
        <v>29686.422999999999</v>
      </c>
      <c r="F33" s="567" t="s">
        <v>177</v>
      </c>
      <c r="G33" s="1"/>
    </row>
    <row r="34" spans="1:7" s="7" customFormat="1" ht="40.5">
      <c r="A34" s="563">
        <v>8194</v>
      </c>
      <c r="B34" s="564" t="s">
        <v>940</v>
      </c>
      <c r="C34" s="568">
        <v>9330</v>
      </c>
      <c r="D34" s="569">
        <f>F34</f>
        <v>36028.748</v>
      </c>
      <c r="E34" s="569" t="s">
        <v>45</v>
      </c>
      <c r="F34" s="537">
        <f>F27+E33</f>
        <v>36028.748</v>
      </c>
      <c r="G34" s="1"/>
    </row>
    <row r="35" spans="1:7" s="7" customFormat="1" ht="40.5">
      <c r="A35" s="563">
        <v>8195</v>
      </c>
      <c r="B35" s="566" t="s">
        <v>922</v>
      </c>
      <c r="C35" s="568"/>
      <c r="D35" s="569">
        <f>F35</f>
        <v>6342.3249999999998</v>
      </c>
      <c r="E35" s="569" t="s">
        <v>45</v>
      </c>
      <c r="F35" s="567">
        <v>6342.3249999999998</v>
      </c>
      <c r="G35" s="1"/>
    </row>
    <row r="36" spans="1:7" s="7" customFormat="1" ht="54">
      <c r="A36" s="563">
        <v>8196</v>
      </c>
      <c r="B36" s="570" t="s">
        <v>923</v>
      </c>
      <c r="C36" s="568"/>
      <c r="D36" s="548">
        <f>F36</f>
        <v>29686.422999999999</v>
      </c>
      <c r="E36" s="548" t="s">
        <v>45</v>
      </c>
      <c r="F36" s="537">
        <f>E33</f>
        <v>29686.422999999999</v>
      </c>
      <c r="G36" s="1"/>
    </row>
    <row r="37" spans="1:7" s="7" customFormat="1" ht="67.5">
      <c r="A37" s="563">
        <v>8199</v>
      </c>
      <c r="B37" s="549" t="s">
        <v>941</v>
      </c>
      <c r="C37" s="571"/>
      <c r="D37" s="536">
        <f>E37+F37</f>
        <v>36748.748</v>
      </c>
      <c r="E37" s="536">
        <f>E32</f>
        <v>720</v>
      </c>
      <c r="F37" s="537">
        <f>F34</f>
        <v>36028.748</v>
      </c>
      <c r="G37" s="1"/>
    </row>
    <row r="38" spans="1:7" s="7" customFormat="1">
      <c r="A38" s="1"/>
      <c r="B38" s="1"/>
      <c r="C38" s="1"/>
      <c r="D38" s="1"/>
      <c r="E38" s="1"/>
      <c r="F38" s="1"/>
      <c r="G38" s="1"/>
    </row>
    <row r="39" spans="1:7" s="7" customFormat="1">
      <c r="A39" s="1"/>
      <c r="B39" s="1"/>
      <c r="C39" s="1"/>
      <c r="D39" s="1"/>
      <c r="E39" s="1"/>
      <c r="F39" s="1"/>
      <c r="G39" s="1"/>
    </row>
    <row r="40" spans="1:7" s="7" customFormat="1">
      <c r="A40" s="1"/>
      <c r="B40" s="1"/>
      <c r="C40" s="1"/>
      <c r="D40" s="1"/>
      <c r="E40" s="1"/>
      <c r="F40" s="1"/>
      <c r="G40" s="1"/>
    </row>
    <row r="41" spans="1:7" s="7" customFormat="1">
      <c r="A41" s="1"/>
      <c r="B41" s="1"/>
      <c r="C41" s="1"/>
      <c r="D41" s="1"/>
      <c r="E41" s="1"/>
      <c r="F41" s="1"/>
      <c r="G41" s="1"/>
    </row>
    <row r="42" spans="1:7" s="7" customFormat="1">
      <c r="A42" s="1"/>
      <c r="B42" s="1"/>
      <c r="C42" s="1"/>
      <c r="D42" s="1"/>
      <c r="E42" s="1"/>
      <c r="F42" s="1"/>
      <c r="G42" s="1"/>
    </row>
    <row r="43" spans="1:7" s="7" customFormat="1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</row>
    <row r="45" spans="1:7">
      <c r="A45" s="1"/>
      <c r="B45" s="1"/>
      <c r="C45" s="1"/>
      <c r="D45" s="1"/>
      <c r="E45" s="1"/>
      <c r="F45" s="1"/>
    </row>
    <row r="46" spans="1:7">
      <c r="A46" s="1"/>
      <c r="B46" s="1"/>
      <c r="C46" s="1"/>
      <c r="D46" s="1"/>
      <c r="E46" s="1"/>
      <c r="F46" s="1"/>
    </row>
    <row r="47" spans="1:7">
      <c r="A47" s="1"/>
      <c r="B47" s="1"/>
      <c r="C47" s="1"/>
      <c r="D47" s="1"/>
      <c r="E47" s="1"/>
      <c r="F47" s="1"/>
    </row>
    <row r="48" spans="1:7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2:2">
      <c r="B161" s="399"/>
    </row>
    <row r="162" spans="2:2">
      <c r="B162" s="399"/>
    </row>
    <row r="163" spans="2:2">
      <c r="B163" s="399"/>
    </row>
    <row r="164" spans="2:2">
      <c r="B164" s="399"/>
    </row>
    <row r="165" spans="2:2">
      <c r="B165" s="399"/>
    </row>
    <row r="166" spans="2:2">
      <c r="B166" s="399"/>
    </row>
    <row r="167" spans="2:2">
      <c r="B167" s="399"/>
    </row>
    <row r="168" spans="2:2">
      <c r="B168" s="399"/>
    </row>
    <row r="169" spans="2:2">
      <c r="B169" s="399"/>
    </row>
    <row r="170" spans="2:2">
      <c r="B170" s="399"/>
    </row>
    <row r="171" spans="2:2">
      <c r="B171" s="399"/>
    </row>
    <row r="172" spans="2:2">
      <c r="B172" s="399"/>
    </row>
    <row r="173" spans="2:2">
      <c r="B173" s="399"/>
    </row>
    <row r="174" spans="2:2">
      <c r="B174" s="399"/>
    </row>
    <row r="175" spans="2:2">
      <c r="B175" s="399"/>
    </row>
    <row r="176" spans="2:2">
      <c r="B176" s="399"/>
    </row>
    <row r="177" spans="2:2">
      <c r="B177" s="399"/>
    </row>
    <row r="178" spans="2:2">
      <c r="B178" s="399"/>
    </row>
    <row r="179" spans="2:2">
      <c r="B179" s="399"/>
    </row>
    <row r="180" spans="2:2">
      <c r="B180" s="399"/>
    </row>
    <row r="181" spans="2:2">
      <c r="B181" s="399"/>
    </row>
    <row r="182" spans="2:2">
      <c r="B182" s="399"/>
    </row>
    <row r="183" spans="2:2">
      <c r="B183" s="399"/>
    </row>
    <row r="184" spans="2:2">
      <c r="B184" s="399"/>
    </row>
    <row r="185" spans="2:2">
      <c r="B185" s="399"/>
    </row>
    <row r="186" spans="2:2">
      <c r="B186" s="399"/>
    </row>
    <row r="187" spans="2:2">
      <c r="B187" s="399"/>
    </row>
    <row r="188" spans="2:2">
      <c r="B188" s="399"/>
    </row>
    <row r="189" spans="2:2">
      <c r="B189" s="399"/>
    </row>
    <row r="190" spans="2:2">
      <c r="B190" s="399"/>
    </row>
    <row r="191" spans="2:2">
      <c r="B191" s="399"/>
    </row>
    <row r="192" spans="2:2">
      <c r="B192" s="399"/>
    </row>
    <row r="193" spans="2:2">
      <c r="B193" s="399"/>
    </row>
    <row r="194" spans="2:2">
      <c r="B194" s="399"/>
    </row>
    <row r="195" spans="2:2">
      <c r="B195" s="399"/>
    </row>
    <row r="196" spans="2:2">
      <c r="B196" s="399"/>
    </row>
    <row r="197" spans="2:2">
      <c r="B197" s="399"/>
    </row>
    <row r="198" spans="2:2">
      <c r="B198" s="399"/>
    </row>
    <row r="199" spans="2:2">
      <c r="B199" s="399"/>
    </row>
    <row r="200" spans="2:2">
      <c r="B200" s="399"/>
    </row>
    <row r="201" spans="2:2">
      <c r="B201" s="399"/>
    </row>
    <row r="202" spans="2:2">
      <c r="B202" s="399"/>
    </row>
    <row r="203" spans="2:2">
      <c r="B203" s="399"/>
    </row>
    <row r="204" spans="2:2">
      <c r="B204" s="399"/>
    </row>
    <row r="205" spans="2:2">
      <c r="B205" s="399"/>
    </row>
    <row r="206" spans="2:2">
      <c r="B206" s="399"/>
    </row>
    <row r="207" spans="2:2">
      <c r="B207" s="399"/>
    </row>
    <row r="208" spans="2:2">
      <c r="B208" s="399"/>
    </row>
    <row r="209" spans="2:2">
      <c r="B209" s="399"/>
    </row>
    <row r="210" spans="2:2">
      <c r="B210" s="399"/>
    </row>
    <row r="211" spans="2:2">
      <c r="B211" s="399"/>
    </row>
    <row r="212" spans="2:2">
      <c r="B212" s="399"/>
    </row>
    <row r="213" spans="2:2">
      <c r="B213" s="399"/>
    </row>
    <row r="214" spans="2:2">
      <c r="B214" s="399"/>
    </row>
    <row r="215" spans="2:2">
      <c r="B215" s="399"/>
    </row>
    <row r="216" spans="2:2">
      <c r="B216" s="399"/>
    </row>
    <row r="217" spans="2:2">
      <c r="B217" s="399"/>
    </row>
    <row r="218" spans="2:2">
      <c r="B218" s="399"/>
    </row>
    <row r="219" spans="2:2">
      <c r="B219" s="399"/>
    </row>
    <row r="220" spans="2:2">
      <c r="B220" s="399"/>
    </row>
    <row r="221" spans="2:2">
      <c r="B221" s="399"/>
    </row>
    <row r="222" spans="2:2">
      <c r="B222" s="399"/>
    </row>
    <row r="223" spans="2:2">
      <c r="B223" s="399"/>
    </row>
    <row r="224" spans="2:2">
      <c r="B224" s="399"/>
    </row>
    <row r="225" spans="2:2">
      <c r="B225" s="399"/>
    </row>
    <row r="226" spans="2:2">
      <c r="B226" s="399"/>
    </row>
    <row r="227" spans="2:2">
      <c r="B227" s="399"/>
    </row>
    <row r="228" spans="2:2">
      <c r="B228" s="399"/>
    </row>
    <row r="229" spans="2:2">
      <c r="B229" s="399"/>
    </row>
    <row r="230" spans="2:2">
      <c r="B230" s="399"/>
    </row>
    <row r="231" spans="2:2">
      <c r="B231" s="399"/>
    </row>
    <row r="232" spans="2:2">
      <c r="B232" s="399"/>
    </row>
    <row r="233" spans="2:2">
      <c r="B233" s="399"/>
    </row>
    <row r="234" spans="2:2">
      <c r="B234" s="399"/>
    </row>
    <row r="235" spans="2:2">
      <c r="B235" s="399"/>
    </row>
    <row r="236" spans="2:2">
      <c r="B236" s="399"/>
    </row>
    <row r="237" spans="2:2">
      <c r="B237" s="399"/>
    </row>
    <row r="238" spans="2:2">
      <c r="B238" s="399"/>
    </row>
    <row r="239" spans="2:2">
      <c r="B239" s="399"/>
    </row>
    <row r="240" spans="2:2">
      <c r="B240" s="399"/>
    </row>
    <row r="241" spans="2:2">
      <c r="B241" s="399"/>
    </row>
    <row r="242" spans="2:2">
      <c r="B242" s="399"/>
    </row>
    <row r="243" spans="2:2">
      <c r="B243" s="399"/>
    </row>
    <row r="244" spans="2:2">
      <c r="B244" s="399"/>
    </row>
    <row r="245" spans="2:2">
      <c r="B245" s="399"/>
    </row>
    <row r="246" spans="2:2">
      <c r="B246" s="399"/>
    </row>
    <row r="247" spans="2:2">
      <c r="B247" s="399"/>
    </row>
    <row r="248" spans="2:2">
      <c r="B248" s="399"/>
    </row>
  </sheetData>
  <mergeCells count="21">
    <mergeCell ref="A20:A21"/>
    <mergeCell ref="B20:C20"/>
    <mergeCell ref="D20:D21"/>
    <mergeCell ref="E20:F20"/>
    <mergeCell ref="A29:A30"/>
    <mergeCell ref="B29:B30"/>
    <mergeCell ref="C29:C30"/>
    <mergeCell ref="D29:D30"/>
    <mergeCell ref="E29:E30"/>
    <mergeCell ref="F29:F30"/>
    <mergeCell ref="C1:E1"/>
    <mergeCell ref="C2:E2"/>
    <mergeCell ref="C3:E3"/>
    <mergeCell ref="D13:F13"/>
    <mergeCell ref="D14:F14"/>
    <mergeCell ref="A5:E5"/>
    <mergeCell ref="A17:F17"/>
    <mergeCell ref="A7:A8"/>
    <mergeCell ref="B7:B8"/>
    <mergeCell ref="C7:C8"/>
    <mergeCell ref="D7:E7"/>
  </mergeCells>
  <phoneticPr fontId="4" type="noConversion"/>
  <pageMargins left="0.25" right="0.25" top="0.75" bottom="0.75" header="0.3" footer="0.3"/>
  <pageSetup paperSize="9" scale="74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8"/>
  <sheetViews>
    <sheetView workbookViewId="0">
      <selection activeCell="P12" sqref="P12"/>
    </sheetView>
  </sheetViews>
  <sheetFormatPr defaultColWidth="9.140625" defaultRowHeight="15.75"/>
  <cols>
    <col min="1" max="1" width="5.140625" style="131" customWidth="1"/>
    <col min="2" max="2" width="6.42578125" style="215" customWidth="1"/>
    <col min="3" max="3" width="4.28515625" style="216" customWidth="1"/>
    <col min="4" max="4" width="4.28515625" style="217" customWidth="1"/>
    <col min="5" max="5" width="48.42578125" style="211" customWidth="1"/>
    <col min="6" max="6" width="47.5703125" style="135" hidden="1" customWidth="1"/>
    <col min="7" max="7" width="12.28515625" style="135" customWidth="1"/>
    <col min="8" max="8" width="12" style="130" customWidth="1"/>
    <col min="9" max="9" width="16.7109375" style="130" customWidth="1"/>
    <col min="10" max="10" width="10.85546875" style="3" bestFit="1" customWidth="1"/>
    <col min="11" max="11" width="9.5703125" style="3" bestFit="1" customWidth="1"/>
    <col min="12" max="12" width="12.85546875" style="3" bestFit="1" customWidth="1"/>
    <col min="13" max="16384" width="9.140625" style="3"/>
  </cols>
  <sheetData>
    <row r="1" spans="1:10" ht="15">
      <c r="G1" s="576" t="s">
        <v>949</v>
      </c>
      <c r="H1" s="576"/>
      <c r="I1" s="576"/>
    </row>
    <row r="2" spans="1:10" ht="15">
      <c r="G2" s="577" t="s">
        <v>943</v>
      </c>
      <c r="H2" s="577"/>
      <c r="I2" s="577"/>
    </row>
    <row r="3" spans="1:10" ht="15">
      <c r="G3" s="581" t="s">
        <v>944</v>
      </c>
      <c r="H3" s="581"/>
      <c r="I3" s="581"/>
    </row>
    <row r="4" spans="1:10" ht="18">
      <c r="A4" s="463"/>
      <c r="B4" s="463"/>
      <c r="C4" s="463"/>
      <c r="D4" s="463"/>
      <c r="E4" s="463"/>
      <c r="F4" s="463"/>
      <c r="G4" s="463"/>
      <c r="H4" s="463"/>
      <c r="I4" s="463"/>
    </row>
    <row r="5" spans="1:10" ht="36" customHeight="1">
      <c r="A5" s="464" t="s">
        <v>933</v>
      </c>
      <c r="B5" s="464"/>
      <c r="C5" s="464"/>
      <c r="D5" s="464"/>
      <c r="E5" s="464"/>
      <c r="F5" s="464"/>
      <c r="G5" s="464"/>
      <c r="H5" s="464"/>
      <c r="I5" s="464"/>
    </row>
    <row r="6" spans="1:10">
      <c r="A6" s="126" t="s">
        <v>433</v>
      </c>
      <c r="B6" s="127"/>
      <c r="C6" s="128"/>
      <c r="D6" s="128"/>
      <c r="E6" s="129"/>
      <c r="F6" s="126"/>
      <c r="G6" s="126"/>
    </row>
    <row r="7" spans="1:10" ht="16.5" thickBot="1">
      <c r="B7" s="132"/>
      <c r="C7" s="133"/>
      <c r="D7" s="133"/>
      <c r="E7" s="134"/>
      <c r="H7" s="465" t="s">
        <v>555</v>
      </c>
      <c r="I7" s="465"/>
    </row>
    <row r="8" spans="1:10" s="4" customFormat="1" ht="15.75" customHeight="1" thickBot="1">
      <c r="A8" s="466" t="s">
        <v>553</v>
      </c>
      <c r="B8" s="474" t="s">
        <v>548</v>
      </c>
      <c r="C8" s="476" t="s">
        <v>580</v>
      </c>
      <c r="D8" s="477" t="s">
        <v>552</v>
      </c>
      <c r="E8" s="468" t="s">
        <v>929</v>
      </c>
      <c r="F8" s="470" t="s">
        <v>175</v>
      </c>
      <c r="G8" s="498" t="s">
        <v>422</v>
      </c>
      <c r="H8" s="479" t="s">
        <v>582</v>
      </c>
      <c r="I8" s="480"/>
    </row>
    <row r="9" spans="1:10" s="5" customFormat="1" ht="48" customHeight="1" thickBot="1">
      <c r="A9" s="467"/>
      <c r="B9" s="475"/>
      <c r="C9" s="475"/>
      <c r="D9" s="478"/>
      <c r="E9" s="469"/>
      <c r="F9" s="471"/>
      <c r="G9" s="499"/>
      <c r="H9" s="136" t="s">
        <v>583</v>
      </c>
      <c r="I9" s="137" t="s">
        <v>734</v>
      </c>
    </row>
    <row r="10" spans="1:10" s="35" customFormat="1" ht="12.75" customHeight="1" thickBot="1">
      <c r="A10" s="406">
        <v>1</v>
      </c>
      <c r="B10" s="407">
        <v>2</v>
      </c>
      <c r="C10" s="407">
        <v>3</v>
      </c>
      <c r="D10" s="408">
        <v>4</v>
      </c>
      <c r="E10" s="409">
        <v>5</v>
      </c>
      <c r="F10" s="410"/>
      <c r="G10" s="411"/>
      <c r="H10" s="412">
        <v>7</v>
      </c>
      <c r="I10" s="413">
        <v>8</v>
      </c>
    </row>
    <row r="11" spans="1:10" s="22" customFormat="1" ht="37.5" thickBot="1">
      <c r="A11" s="146">
        <v>2000</v>
      </c>
      <c r="B11" s="147" t="s">
        <v>176</v>
      </c>
      <c r="C11" s="148" t="s">
        <v>177</v>
      </c>
      <c r="D11" s="149" t="s">
        <v>177</v>
      </c>
      <c r="E11" s="150" t="s">
        <v>554</v>
      </c>
      <c r="F11" s="151"/>
      <c r="G11" s="414">
        <f>H11+I11</f>
        <v>366217.60100000002</v>
      </c>
      <c r="H11" s="277">
        <f>H12+H224+H235+H265+H283+H311+H349+H357+H327</f>
        <v>330188.853</v>
      </c>
      <c r="I11" s="277">
        <f>I59+I285+I56</f>
        <v>36028.748000000007</v>
      </c>
      <c r="J11" s="21"/>
    </row>
    <row r="12" spans="1:10" s="23" customFormat="1" ht="64.5" customHeight="1">
      <c r="A12" s="154">
        <v>2100</v>
      </c>
      <c r="B12" s="155" t="s">
        <v>65</v>
      </c>
      <c r="C12" s="415">
        <v>0</v>
      </c>
      <c r="D12" s="416">
        <v>0</v>
      </c>
      <c r="E12" s="158" t="s">
        <v>570</v>
      </c>
      <c r="F12" s="159" t="s">
        <v>178</v>
      </c>
      <c r="G12" s="414">
        <f t="shared" ref="G12:G79" si="0">H12</f>
        <v>133014.48699999999</v>
      </c>
      <c r="H12" s="417">
        <f>H14+H59+H43</f>
        <v>133014.48699999999</v>
      </c>
      <c r="I12" s="277" t="s">
        <v>170</v>
      </c>
    </row>
    <row r="13" spans="1:10" s="24" customFormat="1" ht="11.25" customHeight="1">
      <c r="A13" s="161"/>
      <c r="B13" s="155"/>
      <c r="C13" s="415"/>
      <c r="D13" s="416"/>
      <c r="E13" s="162" t="s">
        <v>469</v>
      </c>
      <c r="F13" s="163"/>
      <c r="G13" s="414"/>
      <c r="H13" s="418"/>
      <c r="I13" s="277" t="s">
        <v>170</v>
      </c>
    </row>
    <row r="14" spans="1:10" s="25" customFormat="1" ht="48">
      <c r="A14" s="166">
        <v>2110</v>
      </c>
      <c r="B14" s="155" t="s">
        <v>65</v>
      </c>
      <c r="C14" s="419">
        <v>1</v>
      </c>
      <c r="D14" s="420">
        <v>0</v>
      </c>
      <c r="E14" s="169" t="s">
        <v>735</v>
      </c>
      <c r="F14" s="170" t="s">
        <v>179</v>
      </c>
      <c r="G14" s="414">
        <f t="shared" si="0"/>
        <v>125975.48699999999</v>
      </c>
      <c r="H14" s="417">
        <f>H16</f>
        <v>125975.48699999999</v>
      </c>
      <c r="I14" s="277" t="s">
        <v>170</v>
      </c>
    </row>
    <row r="15" spans="1:10" s="25" customFormat="1" ht="10.5" customHeight="1">
      <c r="A15" s="166"/>
      <c r="B15" s="155"/>
      <c r="C15" s="419"/>
      <c r="D15" s="420"/>
      <c r="E15" s="162" t="s">
        <v>465</v>
      </c>
      <c r="F15" s="170"/>
      <c r="G15" s="414"/>
      <c r="H15" s="421"/>
      <c r="I15" s="277" t="s">
        <v>170</v>
      </c>
    </row>
    <row r="16" spans="1:10" s="24" customFormat="1" ht="24">
      <c r="A16" s="166">
        <v>2111</v>
      </c>
      <c r="B16" s="172" t="s">
        <v>65</v>
      </c>
      <c r="C16" s="422">
        <v>1</v>
      </c>
      <c r="D16" s="423">
        <v>1</v>
      </c>
      <c r="E16" s="424" t="s">
        <v>723</v>
      </c>
      <c r="F16" s="175" t="s">
        <v>180</v>
      </c>
      <c r="G16" s="414">
        <f t="shared" si="0"/>
        <v>125975.48699999999</v>
      </c>
      <c r="H16" s="417">
        <f>H18+H19+H20+H21+H22+H23+H24+H25+H26+H27+H28+H29+H31+H32+H33+H34+H35+H36+H37+H30</f>
        <v>125975.48699999999</v>
      </c>
      <c r="I16" s="277" t="s">
        <v>170</v>
      </c>
    </row>
    <row r="17" spans="1:9" s="24" customFormat="1" ht="36">
      <c r="A17" s="166"/>
      <c r="B17" s="172"/>
      <c r="C17" s="422"/>
      <c r="D17" s="423"/>
      <c r="E17" s="162" t="s">
        <v>930</v>
      </c>
      <c r="F17" s="175"/>
      <c r="G17" s="414"/>
      <c r="H17" s="425"/>
      <c r="I17" s="277" t="s">
        <v>170</v>
      </c>
    </row>
    <row r="18" spans="1:9" s="24" customFormat="1">
      <c r="A18" s="166"/>
      <c r="B18" s="172"/>
      <c r="C18" s="422"/>
      <c r="D18" s="423"/>
      <c r="E18" s="426" t="s">
        <v>756</v>
      </c>
      <c r="F18" s="175"/>
      <c r="G18" s="414">
        <f t="shared" si="0"/>
        <v>97419.486999999994</v>
      </c>
      <c r="H18" s="179">
        <f>90000+7419.487</f>
        <v>97419.486999999994</v>
      </c>
      <c r="I18" s="277" t="s">
        <v>170</v>
      </c>
    </row>
    <row r="19" spans="1:9" s="24" customFormat="1" ht="15" customHeight="1">
      <c r="A19" s="166"/>
      <c r="B19" s="172"/>
      <c r="C19" s="422"/>
      <c r="D19" s="423"/>
      <c r="E19" s="427" t="s">
        <v>791</v>
      </c>
      <c r="F19" s="175"/>
      <c r="G19" s="414">
        <f t="shared" si="0"/>
        <v>2400</v>
      </c>
      <c r="H19" s="179">
        <v>2400</v>
      </c>
      <c r="I19" s="277" t="s">
        <v>170</v>
      </c>
    </row>
    <row r="20" spans="1:9" s="24" customFormat="1">
      <c r="A20" s="166"/>
      <c r="B20" s="172"/>
      <c r="C20" s="422"/>
      <c r="D20" s="423"/>
      <c r="E20" s="426" t="s">
        <v>792</v>
      </c>
      <c r="F20" s="175"/>
      <c r="G20" s="414">
        <f t="shared" si="0"/>
        <v>1000</v>
      </c>
      <c r="H20" s="425">
        <v>1000</v>
      </c>
      <c r="I20" s="277" t="s">
        <v>170</v>
      </c>
    </row>
    <row r="21" spans="1:9" s="24" customFormat="1">
      <c r="A21" s="166"/>
      <c r="B21" s="172"/>
      <c r="C21" s="422"/>
      <c r="D21" s="423"/>
      <c r="E21" s="426" t="s">
        <v>793</v>
      </c>
      <c r="F21" s="249" t="s">
        <v>84</v>
      </c>
      <c r="G21" s="414">
        <f t="shared" si="0"/>
        <v>1200</v>
      </c>
      <c r="H21" s="425">
        <v>1200</v>
      </c>
      <c r="I21" s="277" t="s">
        <v>170</v>
      </c>
    </row>
    <row r="22" spans="1:9" s="24" customFormat="1">
      <c r="A22" s="166"/>
      <c r="B22" s="172"/>
      <c r="C22" s="422"/>
      <c r="D22" s="423"/>
      <c r="E22" s="426" t="s">
        <v>862</v>
      </c>
      <c r="F22" s="249"/>
      <c r="G22" s="414">
        <f t="shared" si="0"/>
        <v>0</v>
      </c>
      <c r="H22" s="425"/>
      <c r="I22" s="277" t="s">
        <v>170</v>
      </c>
    </row>
    <row r="23" spans="1:9" s="24" customFormat="1">
      <c r="A23" s="166"/>
      <c r="B23" s="172"/>
      <c r="C23" s="422"/>
      <c r="D23" s="423"/>
      <c r="E23" s="426" t="s">
        <v>758</v>
      </c>
      <c r="F23" s="175"/>
      <c r="G23" s="428">
        <f>H23</f>
        <v>150</v>
      </c>
      <c r="H23" s="425">
        <v>150</v>
      </c>
      <c r="I23" s="277" t="s">
        <v>170</v>
      </c>
    </row>
    <row r="24" spans="1:9" s="24" customFormat="1">
      <c r="A24" s="166"/>
      <c r="B24" s="172"/>
      <c r="C24" s="422"/>
      <c r="D24" s="423"/>
      <c r="E24" s="426" t="s">
        <v>863</v>
      </c>
      <c r="F24" s="175"/>
      <c r="G24" s="414">
        <f t="shared" si="0"/>
        <v>500</v>
      </c>
      <c r="H24" s="425">
        <v>500</v>
      </c>
      <c r="I24" s="277" t="s">
        <v>170</v>
      </c>
    </row>
    <row r="25" spans="1:9" s="24" customFormat="1">
      <c r="A25" s="166"/>
      <c r="B25" s="172"/>
      <c r="C25" s="422"/>
      <c r="D25" s="423"/>
      <c r="E25" s="426" t="s">
        <v>796</v>
      </c>
      <c r="F25" s="175"/>
      <c r="G25" s="414"/>
      <c r="H25" s="429"/>
      <c r="I25" s="277" t="s">
        <v>170</v>
      </c>
    </row>
    <row r="26" spans="1:9" s="24" customFormat="1">
      <c r="A26" s="166"/>
      <c r="B26" s="172"/>
      <c r="C26" s="422"/>
      <c r="D26" s="423"/>
      <c r="E26" s="426" t="s">
        <v>798</v>
      </c>
      <c r="F26" s="175"/>
      <c r="G26" s="414">
        <f t="shared" si="0"/>
        <v>400</v>
      </c>
      <c r="H26" s="425">
        <v>400</v>
      </c>
      <c r="I26" s="277" t="s">
        <v>170</v>
      </c>
    </row>
    <row r="27" spans="1:9" s="24" customFormat="1" ht="16.5" thickBot="1">
      <c r="A27" s="166"/>
      <c r="B27" s="172"/>
      <c r="C27" s="422"/>
      <c r="D27" s="423"/>
      <c r="E27" s="430" t="s">
        <v>802</v>
      </c>
      <c r="F27" s="175"/>
      <c r="G27" s="414"/>
      <c r="H27" s="425">
        <v>0</v>
      </c>
      <c r="I27" s="277" t="s">
        <v>170</v>
      </c>
    </row>
    <row r="28" spans="1:9" s="24" customFormat="1">
      <c r="A28" s="166"/>
      <c r="B28" s="172"/>
      <c r="C28" s="422"/>
      <c r="D28" s="423"/>
      <c r="E28" s="426" t="s">
        <v>803</v>
      </c>
      <c r="F28" s="175"/>
      <c r="G28" s="414">
        <f t="shared" si="0"/>
        <v>1300</v>
      </c>
      <c r="H28" s="425">
        <v>1300</v>
      </c>
      <c r="I28" s="277" t="s">
        <v>170</v>
      </c>
    </row>
    <row r="29" spans="1:9" s="24" customFormat="1">
      <c r="A29" s="166"/>
      <c r="B29" s="172"/>
      <c r="C29" s="422"/>
      <c r="D29" s="423"/>
      <c r="E29" s="426" t="s">
        <v>801</v>
      </c>
      <c r="F29" s="175"/>
      <c r="G29" s="414">
        <f t="shared" si="0"/>
        <v>500</v>
      </c>
      <c r="H29" s="425">
        <v>500</v>
      </c>
      <c r="I29" s="277" t="s">
        <v>170</v>
      </c>
    </row>
    <row r="30" spans="1:9" s="24" customFormat="1" ht="24">
      <c r="A30" s="166"/>
      <c r="B30" s="172"/>
      <c r="C30" s="422"/>
      <c r="D30" s="423"/>
      <c r="E30" s="440" t="s">
        <v>864</v>
      </c>
      <c r="F30" s="175"/>
      <c r="G30" s="414">
        <f>H30</f>
        <v>12200</v>
      </c>
      <c r="H30" s="425">
        <f>1200+11000</f>
        <v>12200</v>
      </c>
      <c r="I30" s="277"/>
    </row>
    <row r="31" spans="1:9" s="24" customFormat="1" ht="24.75" thickBot="1">
      <c r="A31" s="166"/>
      <c r="B31" s="172"/>
      <c r="C31" s="422"/>
      <c r="D31" s="423"/>
      <c r="E31" s="430" t="s">
        <v>865</v>
      </c>
      <c r="F31" s="175"/>
      <c r="G31" s="414">
        <f t="shared" si="0"/>
        <v>900</v>
      </c>
      <c r="H31" s="425">
        <v>900</v>
      </c>
      <c r="I31" s="277" t="s">
        <v>170</v>
      </c>
    </row>
    <row r="32" spans="1:9" s="24" customFormat="1">
      <c r="A32" s="166"/>
      <c r="B32" s="172"/>
      <c r="C32" s="422"/>
      <c r="D32" s="423"/>
      <c r="E32" s="426" t="s">
        <v>805</v>
      </c>
      <c r="F32" s="175"/>
      <c r="G32" s="414">
        <f t="shared" si="0"/>
        <v>2300</v>
      </c>
      <c r="H32" s="425">
        <v>2300</v>
      </c>
      <c r="I32" s="277" t="s">
        <v>170</v>
      </c>
    </row>
    <row r="33" spans="1:9" s="24" customFormat="1">
      <c r="A33" s="166"/>
      <c r="B33" s="172"/>
      <c r="C33" s="422"/>
      <c r="D33" s="423"/>
      <c r="E33" s="283" t="s">
        <v>807</v>
      </c>
      <c r="F33" s="175"/>
      <c r="G33" s="414">
        <f t="shared" si="0"/>
        <v>4500</v>
      </c>
      <c r="H33" s="425">
        <v>4500</v>
      </c>
      <c r="I33" s="277" t="s">
        <v>170</v>
      </c>
    </row>
    <row r="34" spans="1:9" s="24" customFormat="1">
      <c r="A34" s="166"/>
      <c r="B34" s="172"/>
      <c r="C34" s="422"/>
      <c r="D34" s="423"/>
      <c r="E34" s="283" t="s">
        <v>810</v>
      </c>
      <c r="F34" s="175"/>
      <c r="G34" s="414">
        <f t="shared" si="0"/>
        <v>700</v>
      </c>
      <c r="H34" s="425">
        <v>700</v>
      </c>
      <c r="I34" s="277" t="s">
        <v>170</v>
      </c>
    </row>
    <row r="35" spans="1:9" s="24" customFormat="1" ht="16.5" thickBot="1">
      <c r="A35" s="166"/>
      <c r="B35" s="172"/>
      <c r="C35" s="422"/>
      <c r="D35" s="423"/>
      <c r="E35" s="431" t="s">
        <v>811</v>
      </c>
      <c r="F35" s="175"/>
      <c r="G35" s="414">
        <f t="shared" si="0"/>
        <v>500</v>
      </c>
      <c r="H35" s="425">
        <v>500</v>
      </c>
      <c r="I35" s="277" t="s">
        <v>170</v>
      </c>
    </row>
    <row r="36" spans="1:9" s="24" customFormat="1" ht="24">
      <c r="A36" s="166"/>
      <c r="B36" s="172"/>
      <c r="C36" s="422"/>
      <c r="D36" s="423"/>
      <c r="E36" s="432" t="s">
        <v>927</v>
      </c>
      <c r="F36" s="175"/>
      <c r="G36" s="414"/>
      <c r="H36" s="425"/>
      <c r="I36" s="277" t="s">
        <v>170</v>
      </c>
    </row>
    <row r="37" spans="1:9" s="24" customFormat="1">
      <c r="A37" s="166"/>
      <c r="B37" s="172"/>
      <c r="C37" s="422"/>
      <c r="D37" s="423"/>
      <c r="E37" s="433" t="s">
        <v>924</v>
      </c>
      <c r="F37" s="175"/>
      <c r="G37" s="434">
        <f t="shared" si="0"/>
        <v>6</v>
      </c>
      <c r="H37" s="425">
        <v>6</v>
      </c>
      <c r="I37" s="277" t="s">
        <v>170</v>
      </c>
    </row>
    <row r="38" spans="1:9" s="24" customFormat="1">
      <c r="A38" s="166"/>
      <c r="B38" s="172"/>
      <c r="C38" s="422"/>
      <c r="D38" s="422"/>
      <c r="E38" s="283" t="s">
        <v>885</v>
      </c>
      <c r="F38" s="175"/>
      <c r="G38" s="414"/>
      <c r="H38" s="425"/>
      <c r="I38" s="277" t="s">
        <v>170</v>
      </c>
    </row>
    <row r="39" spans="1:9" s="24" customFormat="1">
      <c r="A39" s="166"/>
      <c r="B39" s="172"/>
      <c r="C39" s="422"/>
      <c r="D39" s="422"/>
      <c r="E39" s="283" t="s">
        <v>886</v>
      </c>
      <c r="F39" s="175"/>
      <c r="G39" s="414"/>
      <c r="H39" s="425"/>
      <c r="I39" s="277" t="s">
        <v>170</v>
      </c>
    </row>
    <row r="40" spans="1:9" s="24" customFormat="1">
      <c r="A40" s="166"/>
      <c r="B40" s="172"/>
      <c r="C40" s="422"/>
      <c r="D40" s="423"/>
      <c r="E40" s="283" t="s">
        <v>887</v>
      </c>
      <c r="F40" s="175"/>
      <c r="G40" s="414"/>
      <c r="H40" s="429"/>
      <c r="I40" s="277" t="s">
        <v>170</v>
      </c>
    </row>
    <row r="41" spans="1:9" s="24" customFormat="1">
      <c r="A41" s="166"/>
      <c r="B41" s="172"/>
      <c r="C41" s="422"/>
      <c r="D41" s="423"/>
      <c r="E41" s="283" t="s">
        <v>888</v>
      </c>
      <c r="F41" s="175"/>
      <c r="G41" s="414"/>
      <c r="H41" s="429"/>
      <c r="I41" s="277" t="s">
        <v>170</v>
      </c>
    </row>
    <row r="42" spans="1:9" s="24" customFormat="1">
      <c r="A42" s="166"/>
      <c r="B42" s="172"/>
      <c r="C42" s="422"/>
      <c r="D42" s="423"/>
      <c r="E42" s="283" t="s">
        <v>766</v>
      </c>
      <c r="F42" s="175"/>
      <c r="G42" s="414"/>
      <c r="H42" s="429"/>
      <c r="I42" s="277" t="s">
        <v>170</v>
      </c>
    </row>
    <row r="43" spans="1:9" s="24" customFormat="1">
      <c r="A43" s="166">
        <v>2130</v>
      </c>
      <c r="B43" s="155" t="s">
        <v>65</v>
      </c>
      <c r="C43" s="167" t="s">
        <v>35</v>
      </c>
      <c r="D43" s="168" t="s">
        <v>40</v>
      </c>
      <c r="E43" s="169" t="s">
        <v>584</v>
      </c>
      <c r="F43" s="178" t="s">
        <v>186</v>
      </c>
      <c r="G43" s="414">
        <f t="shared" si="0"/>
        <v>1839</v>
      </c>
      <c r="H43" s="417">
        <f>H47</f>
        <v>1839</v>
      </c>
      <c r="I43" s="277" t="s">
        <v>170</v>
      </c>
    </row>
    <row r="44" spans="1:9" s="25" customFormat="1" ht="10.5" customHeight="1">
      <c r="A44" s="166"/>
      <c r="B44" s="155"/>
      <c r="C44" s="167"/>
      <c r="D44" s="168"/>
      <c r="E44" s="162" t="s">
        <v>465</v>
      </c>
      <c r="F44" s="170"/>
      <c r="G44" s="414"/>
      <c r="H44" s="421"/>
      <c r="I44" s="277" t="s">
        <v>170</v>
      </c>
    </row>
    <row r="45" spans="1:9" s="24" customFormat="1" ht="24">
      <c r="A45" s="166">
        <v>2131</v>
      </c>
      <c r="B45" s="172" t="s">
        <v>65</v>
      </c>
      <c r="C45" s="173" t="s">
        <v>35</v>
      </c>
      <c r="D45" s="174" t="s">
        <v>41</v>
      </c>
      <c r="E45" s="162" t="s">
        <v>585</v>
      </c>
      <c r="F45" s="175" t="s">
        <v>187</v>
      </c>
      <c r="G45" s="414"/>
      <c r="H45" s="429"/>
      <c r="I45" s="277" t="s">
        <v>170</v>
      </c>
    </row>
    <row r="46" spans="1:9" s="24" customFormat="1" ht="14.25" customHeight="1">
      <c r="A46" s="166">
        <v>2132</v>
      </c>
      <c r="B46" s="172" t="s">
        <v>65</v>
      </c>
      <c r="C46" s="173">
        <v>3</v>
      </c>
      <c r="D46" s="174">
        <v>2</v>
      </c>
      <c r="E46" s="162" t="s">
        <v>586</v>
      </c>
      <c r="F46" s="175" t="s">
        <v>188</v>
      </c>
      <c r="G46" s="414"/>
      <c r="H46" s="429"/>
      <c r="I46" s="277" t="s">
        <v>170</v>
      </c>
    </row>
    <row r="47" spans="1:9" s="24" customFormat="1">
      <c r="A47" s="166">
        <v>2133</v>
      </c>
      <c r="B47" s="172" t="s">
        <v>65</v>
      </c>
      <c r="C47" s="173">
        <v>3</v>
      </c>
      <c r="D47" s="174">
        <v>3</v>
      </c>
      <c r="E47" s="162" t="s">
        <v>587</v>
      </c>
      <c r="F47" s="175" t="s">
        <v>189</v>
      </c>
      <c r="G47" s="414">
        <f t="shared" si="0"/>
        <v>1839</v>
      </c>
      <c r="H47" s="425">
        <f>H49+H50+H51+H52+H53+H54+H55</f>
        <v>1839</v>
      </c>
      <c r="I47" s="277" t="s">
        <v>170</v>
      </c>
    </row>
    <row r="48" spans="1:9" s="24" customFormat="1" ht="36">
      <c r="A48" s="166"/>
      <c r="B48" s="172"/>
      <c r="C48" s="422"/>
      <c r="D48" s="423"/>
      <c r="E48" s="162" t="s">
        <v>930</v>
      </c>
      <c r="F48" s="175"/>
      <c r="G48" s="414"/>
      <c r="H48" s="429"/>
      <c r="I48" s="277" t="s">
        <v>170</v>
      </c>
    </row>
    <row r="49" spans="1:9" s="24" customFormat="1">
      <c r="A49" s="166"/>
      <c r="B49" s="172"/>
      <c r="C49" s="422"/>
      <c r="D49" s="423"/>
      <c r="E49" s="426" t="s">
        <v>793</v>
      </c>
      <c r="F49" s="175"/>
      <c r="G49" s="414"/>
      <c r="H49" s="429"/>
      <c r="I49" s="277" t="s">
        <v>170</v>
      </c>
    </row>
    <row r="50" spans="1:9" s="24" customFormat="1">
      <c r="A50" s="166"/>
      <c r="B50" s="172"/>
      <c r="C50" s="422"/>
      <c r="D50" s="423"/>
      <c r="E50" s="426" t="s">
        <v>796</v>
      </c>
      <c r="F50" s="175"/>
      <c r="G50" s="414">
        <f t="shared" si="0"/>
        <v>1039</v>
      </c>
      <c r="H50" s="425">
        <v>1039</v>
      </c>
      <c r="I50" s="277" t="s">
        <v>170</v>
      </c>
    </row>
    <row r="51" spans="1:9" s="24" customFormat="1" ht="16.5" thickBot="1">
      <c r="A51" s="166"/>
      <c r="B51" s="172"/>
      <c r="C51" s="422"/>
      <c r="D51" s="423"/>
      <c r="E51" s="430" t="s">
        <v>802</v>
      </c>
      <c r="F51" s="175"/>
      <c r="G51" s="414">
        <f t="shared" si="0"/>
        <v>300</v>
      </c>
      <c r="H51" s="429">
        <v>300</v>
      </c>
      <c r="I51" s="277" t="s">
        <v>170</v>
      </c>
    </row>
    <row r="52" spans="1:9" s="24" customFormat="1">
      <c r="A52" s="166"/>
      <c r="B52" s="172"/>
      <c r="C52" s="422"/>
      <c r="D52" s="423"/>
      <c r="E52" s="426" t="s">
        <v>803</v>
      </c>
      <c r="F52" s="175"/>
      <c r="G52" s="414"/>
      <c r="H52" s="429">
        <v>500</v>
      </c>
      <c r="I52" s="277" t="s">
        <v>170</v>
      </c>
    </row>
    <row r="53" spans="1:9" s="24" customFormat="1">
      <c r="A53" s="166"/>
      <c r="B53" s="172"/>
      <c r="C53" s="422"/>
      <c r="D53" s="423"/>
      <c r="E53" s="426" t="s">
        <v>805</v>
      </c>
      <c r="F53" s="175"/>
      <c r="G53" s="414"/>
      <c r="H53" s="429"/>
      <c r="I53" s="277" t="s">
        <v>170</v>
      </c>
    </row>
    <row r="54" spans="1:9" s="24" customFormat="1">
      <c r="A54" s="166"/>
      <c r="B54" s="172"/>
      <c r="C54" s="422"/>
      <c r="D54" s="423"/>
      <c r="E54" s="435" t="s">
        <v>811</v>
      </c>
      <c r="F54" s="175"/>
      <c r="G54" s="414">
        <f t="shared" si="0"/>
        <v>0</v>
      </c>
      <c r="H54" s="429"/>
      <c r="I54" s="277" t="s">
        <v>170</v>
      </c>
    </row>
    <row r="55" spans="1:9" s="24" customFormat="1">
      <c r="A55" s="166"/>
      <c r="B55" s="172"/>
      <c r="C55" s="422"/>
      <c r="D55" s="423"/>
      <c r="E55" s="436" t="s">
        <v>419</v>
      </c>
      <c r="F55" s="175"/>
      <c r="G55" s="414"/>
      <c r="H55" s="429"/>
      <c r="I55" s="277" t="s">
        <v>170</v>
      </c>
    </row>
    <row r="56" spans="1:9" s="24" customFormat="1" ht="28.5">
      <c r="A56" s="166"/>
      <c r="B56" s="155" t="s">
        <v>65</v>
      </c>
      <c r="C56" s="167">
        <v>6</v>
      </c>
      <c r="D56" s="168" t="s">
        <v>41</v>
      </c>
      <c r="E56" s="169" t="s">
        <v>950</v>
      </c>
      <c r="F56" s="170" t="s">
        <v>194</v>
      </c>
      <c r="G56" s="152">
        <f>I56</f>
        <v>10.743</v>
      </c>
      <c r="H56" s="171">
        <f>H58</f>
        <v>0</v>
      </c>
      <c r="I56" s="277">
        <f>+I58</f>
        <v>10.743</v>
      </c>
    </row>
    <row r="57" spans="1:9" s="24" customFormat="1">
      <c r="A57" s="166"/>
      <c r="B57" s="155"/>
      <c r="C57" s="167"/>
      <c r="D57" s="168"/>
      <c r="E57" s="283"/>
      <c r="F57" s="170"/>
      <c r="G57" s="164"/>
      <c r="H57" s="171"/>
      <c r="I57" s="153"/>
    </row>
    <row r="58" spans="1:9" s="24" customFormat="1">
      <c r="A58" s="166"/>
      <c r="B58" s="172" t="s">
        <v>65</v>
      </c>
      <c r="C58" s="173">
        <v>6</v>
      </c>
      <c r="D58" s="174">
        <v>1</v>
      </c>
      <c r="E58" s="283" t="s">
        <v>885</v>
      </c>
      <c r="F58" s="175" t="s">
        <v>195</v>
      </c>
      <c r="G58" s="164">
        <f>I58</f>
        <v>10.743</v>
      </c>
      <c r="H58" s="165"/>
      <c r="I58" s="153">
        <v>10.743</v>
      </c>
    </row>
    <row r="59" spans="1:9" s="24" customFormat="1" ht="28.5">
      <c r="A59" s="166">
        <v>2160</v>
      </c>
      <c r="B59" s="155" t="s">
        <v>65</v>
      </c>
      <c r="C59" s="419">
        <v>6</v>
      </c>
      <c r="D59" s="420">
        <v>0</v>
      </c>
      <c r="E59" s="169" t="s">
        <v>588</v>
      </c>
      <c r="F59" s="170" t="s">
        <v>194</v>
      </c>
      <c r="G59" s="414">
        <f>I59+H59</f>
        <v>15200</v>
      </c>
      <c r="H59" s="417">
        <f>H63+H64+H65+H66+H67+H68+H69+H70+H71</f>
        <v>5200</v>
      </c>
      <c r="I59" s="277">
        <f>I72</f>
        <v>10000</v>
      </c>
    </row>
    <row r="60" spans="1:9" s="25" customFormat="1" ht="10.5" customHeight="1">
      <c r="A60" s="166"/>
      <c r="B60" s="155"/>
      <c r="C60" s="419"/>
      <c r="D60" s="420"/>
      <c r="E60" s="162" t="s">
        <v>465</v>
      </c>
      <c r="F60" s="170"/>
      <c r="G60" s="414"/>
      <c r="H60" s="421"/>
      <c r="I60" s="277" t="s">
        <v>170</v>
      </c>
    </row>
    <row r="61" spans="1:9" s="24" customFormat="1" ht="24">
      <c r="A61" s="166">
        <v>2161</v>
      </c>
      <c r="B61" s="172" t="s">
        <v>65</v>
      </c>
      <c r="C61" s="422">
        <v>6</v>
      </c>
      <c r="D61" s="423">
        <v>1</v>
      </c>
      <c r="E61" s="424" t="s">
        <v>589</v>
      </c>
      <c r="F61" s="175" t="s">
        <v>195</v>
      </c>
      <c r="G61" s="414">
        <f t="shared" si="0"/>
        <v>5200</v>
      </c>
      <c r="H61" s="417">
        <f>H63+H65+H67+H68+H69+H70+H71</f>
        <v>5200</v>
      </c>
      <c r="I61" s="277" t="s">
        <v>170</v>
      </c>
    </row>
    <row r="62" spans="1:9" s="24" customFormat="1" ht="36">
      <c r="A62" s="166"/>
      <c r="B62" s="172"/>
      <c r="C62" s="422"/>
      <c r="D62" s="423"/>
      <c r="E62" s="162" t="s">
        <v>930</v>
      </c>
      <c r="F62" s="175"/>
      <c r="G62" s="414"/>
      <c r="H62" s="429"/>
      <c r="I62" s="277" t="s">
        <v>170</v>
      </c>
    </row>
    <row r="63" spans="1:9" s="24" customFormat="1">
      <c r="A63" s="166"/>
      <c r="B63" s="172"/>
      <c r="C63" s="422"/>
      <c r="D63" s="423"/>
      <c r="E63" s="427" t="s">
        <v>791</v>
      </c>
      <c r="F63" s="175"/>
      <c r="G63" s="414">
        <f t="shared" si="0"/>
        <v>500</v>
      </c>
      <c r="H63" s="429">
        <v>500</v>
      </c>
      <c r="I63" s="277" t="s">
        <v>170</v>
      </c>
    </row>
    <row r="64" spans="1:9" s="24" customFormat="1">
      <c r="A64" s="166"/>
      <c r="B64" s="172"/>
      <c r="C64" s="422"/>
      <c r="D64" s="423"/>
      <c r="E64" s="426" t="s">
        <v>758</v>
      </c>
      <c r="F64" s="175"/>
      <c r="G64" s="414"/>
      <c r="H64" s="429"/>
      <c r="I64" s="277" t="s">
        <v>170</v>
      </c>
    </row>
    <row r="65" spans="1:14" s="24" customFormat="1" ht="26.25" customHeight="1" thickBot="1">
      <c r="A65" s="166"/>
      <c r="B65" s="172"/>
      <c r="C65" s="422"/>
      <c r="D65" s="423"/>
      <c r="E65" s="430" t="s">
        <v>802</v>
      </c>
      <c r="F65" s="175"/>
      <c r="G65" s="414">
        <f t="shared" si="0"/>
        <v>1500</v>
      </c>
      <c r="H65" s="179">
        <v>1500</v>
      </c>
      <c r="I65" s="152" t="s">
        <v>170</v>
      </c>
    </row>
    <row r="66" spans="1:14" s="24" customFormat="1" ht="21" customHeight="1">
      <c r="A66" s="166"/>
      <c r="B66" s="172"/>
      <c r="C66" s="422"/>
      <c r="D66" s="423"/>
      <c r="E66" s="283" t="s">
        <v>807</v>
      </c>
      <c r="F66" s="175"/>
      <c r="G66" s="414"/>
      <c r="H66" s="179"/>
      <c r="I66" s="152" t="s">
        <v>170</v>
      </c>
      <c r="J66" s="23"/>
      <c r="K66" s="23"/>
      <c r="L66" s="23"/>
      <c r="M66" s="23"/>
      <c r="N66" s="23"/>
    </row>
    <row r="67" spans="1:14" s="24" customFormat="1">
      <c r="A67" s="166"/>
      <c r="B67" s="172"/>
      <c r="C67" s="422"/>
      <c r="D67" s="423"/>
      <c r="E67" s="426" t="s">
        <v>803</v>
      </c>
      <c r="F67" s="175"/>
      <c r="G67" s="414">
        <f t="shared" si="0"/>
        <v>1800</v>
      </c>
      <c r="H67" s="179">
        <v>1800</v>
      </c>
      <c r="I67" s="152" t="s">
        <v>170</v>
      </c>
    </row>
    <row r="68" spans="1:14" s="24" customFormat="1" ht="16.5" thickBot="1">
      <c r="A68" s="166"/>
      <c r="B68" s="172"/>
      <c r="C68" s="422"/>
      <c r="D68" s="423"/>
      <c r="E68" s="431" t="s">
        <v>811</v>
      </c>
      <c r="F68" s="175"/>
      <c r="G68" s="414">
        <f t="shared" si="0"/>
        <v>900</v>
      </c>
      <c r="H68" s="179">
        <v>900</v>
      </c>
      <c r="I68" s="152" t="s">
        <v>170</v>
      </c>
    </row>
    <row r="69" spans="1:14" s="24" customFormat="1">
      <c r="A69" s="166"/>
      <c r="B69" s="172"/>
      <c r="C69" s="422"/>
      <c r="D69" s="423"/>
      <c r="E69" s="283" t="s">
        <v>419</v>
      </c>
      <c r="F69" s="175"/>
      <c r="G69" s="414">
        <f t="shared" si="0"/>
        <v>0</v>
      </c>
      <c r="H69" s="179"/>
      <c r="I69" s="152" t="s">
        <v>170</v>
      </c>
      <c r="J69" s="25"/>
      <c r="K69" s="25"/>
      <c r="L69" s="25"/>
      <c r="M69" s="25"/>
      <c r="N69" s="25"/>
    </row>
    <row r="70" spans="1:14" s="24" customFormat="1" ht="24">
      <c r="A70" s="166"/>
      <c r="B70" s="172"/>
      <c r="C70" s="422"/>
      <c r="D70" s="423"/>
      <c r="E70" s="432" t="s">
        <v>928</v>
      </c>
      <c r="F70" s="175"/>
      <c r="G70" s="414">
        <f t="shared" si="0"/>
        <v>300</v>
      </c>
      <c r="H70" s="179">
        <v>300</v>
      </c>
      <c r="I70" s="152" t="s">
        <v>170</v>
      </c>
    </row>
    <row r="71" spans="1:14" s="24" customFormat="1">
      <c r="A71" s="166"/>
      <c r="B71" s="172"/>
      <c r="C71" s="422"/>
      <c r="D71" s="423"/>
      <c r="E71" s="283" t="s">
        <v>764</v>
      </c>
      <c r="F71" s="175"/>
      <c r="G71" s="414">
        <f t="shared" si="0"/>
        <v>200</v>
      </c>
      <c r="H71" s="179">
        <v>200</v>
      </c>
      <c r="I71" s="152" t="s">
        <v>170</v>
      </c>
    </row>
    <row r="72" spans="1:14" s="24" customFormat="1" ht="24" customHeight="1">
      <c r="A72" s="166"/>
      <c r="B72" s="172"/>
      <c r="C72" s="422"/>
      <c r="D72" s="423"/>
      <c r="E72" s="283" t="s">
        <v>885</v>
      </c>
      <c r="F72" s="175"/>
      <c r="G72" s="414">
        <f>I72</f>
        <v>10000</v>
      </c>
      <c r="H72" s="179"/>
      <c r="I72" s="152">
        <f>10000</f>
        <v>10000</v>
      </c>
    </row>
    <row r="73" spans="1:14" s="24" customFormat="1">
      <c r="A73" s="166"/>
      <c r="B73" s="172"/>
      <c r="C73" s="422"/>
      <c r="D73" s="423"/>
      <c r="E73" s="283" t="s">
        <v>886</v>
      </c>
      <c r="F73" s="175"/>
      <c r="G73" s="414"/>
      <c r="H73" s="165"/>
      <c r="I73" s="152" t="s">
        <v>170</v>
      </c>
    </row>
    <row r="74" spans="1:14" s="24" customFormat="1">
      <c r="A74" s="166"/>
      <c r="B74" s="172"/>
      <c r="C74" s="422"/>
      <c r="D74" s="423"/>
      <c r="E74" s="283" t="s">
        <v>887</v>
      </c>
      <c r="F74" s="175"/>
      <c r="G74" s="414"/>
      <c r="H74" s="165"/>
      <c r="I74" s="152" t="s">
        <v>170</v>
      </c>
    </row>
    <row r="75" spans="1:14" s="24" customFormat="1">
      <c r="A75" s="166"/>
      <c r="B75" s="172"/>
      <c r="C75" s="422"/>
      <c r="D75" s="423"/>
      <c r="E75" s="283" t="s">
        <v>766</v>
      </c>
      <c r="F75" s="175"/>
      <c r="G75" s="414"/>
      <c r="H75" s="165"/>
      <c r="I75" s="152" t="s">
        <v>170</v>
      </c>
    </row>
    <row r="76" spans="1:14" s="24" customFormat="1" ht="36" hidden="1">
      <c r="A76" s="166"/>
      <c r="B76" s="172"/>
      <c r="C76" s="422"/>
      <c r="D76" s="423"/>
      <c r="E76" s="162" t="s">
        <v>930</v>
      </c>
      <c r="F76" s="175"/>
      <c r="G76" s="414">
        <f t="shared" si="0"/>
        <v>0</v>
      </c>
      <c r="H76" s="165"/>
      <c r="I76" s="152" t="s">
        <v>170</v>
      </c>
    </row>
    <row r="77" spans="1:14" s="24" customFormat="1" hidden="1">
      <c r="A77" s="166"/>
      <c r="B77" s="172"/>
      <c r="C77" s="422"/>
      <c r="D77" s="423"/>
      <c r="E77" s="162" t="s">
        <v>44</v>
      </c>
      <c r="F77" s="175"/>
      <c r="G77" s="414">
        <f t="shared" si="0"/>
        <v>0</v>
      </c>
      <c r="H77" s="165"/>
      <c r="I77" s="152" t="s">
        <v>170</v>
      </c>
    </row>
    <row r="78" spans="1:14" s="24" customFormat="1" hidden="1">
      <c r="A78" s="166"/>
      <c r="B78" s="172"/>
      <c r="C78" s="422"/>
      <c r="D78" s="423"/>
      <c r="E78" s="162" t="s">
        <v>44</v>
      </c>
      <c r="F78" s="175"/>
      <c r="G78" s="414">
        <f t="shared" si="0"/>
        <v>0</v>
      </c>
      <c r="H78" s="165"/>
      <c r="I78" s="152" t="s">
        <v>170</v>
      </c>
    </row>
    <row r="79" spans="1:14" s="24" customFormat="1" hidden="1">
      <c r="A79" s="166">
        <v>2120</v>
      </c>
      <c r="B79" s="155" t="s">
        <v>65</v>
      </c>
      <c r="C79" s="419">
        <v>2</v>
      </c>
      <c r="D79" s="420">
        <v>0</v>
      </c>
      <c r="E79" s="169" t="s">
        <v>725</v>
      </c>
      <c r="F79" s="176" t="s">
        <v>183</v>
      </c>
      <c r="G79" s="414">
        <f t="shared" si="0"/>
        <v>0</v>
      </c>
      <c r="H79" s="165"/>
      <c r="I79" s="152" t="s">
        <v>170</v>
      </c>
      <c r="J79" s="25"/>
      <c r="K79" s="25"/>
      <c r="L79" s="25"/>
      <c r="M79" s="25"/>
      <c r="N79" s="25"/>
    </row>
    <row r="80" spans="1:14" s="25" customFormat="1" ht="10.5" hidden="1" customHeight="1">
      <c r="A80" s="166"/>
      <c r="B80" s="155"/>
      <c r="C80" s="419"/>
      <c r="D80" s="420"/>
      <c r="E80" s="162" t="s">
        <v>465</v>
      </c>
      <c r="F80" s="170"/>
      <c r="G80" s="414">
        <f t="shared" ref="G80:G143" si="1">H80</f>
        <v>0</v>
      </c>
      <c r="H80" s="171"/>
      <c r="I80" s="152" t="s">
        <v>170</v>
      </c>
      <c r="J80" s="24"/>
      <c r="K80" s="24"/>
      <c r="L80" s="24"/>
      <c r="M80" s="24"/>
      <c r="N80" s="24"/>
    </row>
    <row r="81" spans="1:14" s="24" customFormat="1" ht="16.5" hidden="1" customHeight="1">
      <c r="A81" s="166">
        <v>2121</v>
      </c>
      <c r="B81" s="172" t="s">
        <v>65</v>
      </c>
      <c r="C81" s="422">
        <v>2</v>
      </c>
      <c r="D81" s="423">
        <v>1</v>
      </c>
      <c r="E81" s="177" t="s">
        <v>677</v>
      </c>
      <c r="F81" s="175" t="s">
        <v>184</v>
      </c>
      <c r="G81" s="414">
        <f t="shared" si="1"/>
        <v>0</v>
      </c>
      <c r="H81" s="165"/>
      <c r="I81" s="152" t="s">
        <v>170</v>
      </c>
    </row>
    <row r="82" spans="1:14" s="24" customFormat="1" ht="36" hidden="1">
      <c r="A82" s="166"/>
      <c r="B82" s="172"/>
      <c r="C82" s="422"/>
      <c r="D82" s="423"/>
      <c r="E82" s="162" t="s">
        <v>930</v>
      </c>
      <c r="F82" s="175"/>
      <c r="G82" s="414">
        <f t="shared" si="1"/>
        <v>0</v>
      </c>
      <c r="H82" s="165"/>
      <c r="I82" s="152" t="s">
        <v>170</v>
      </c>
    </row>
    <row r="83" spans="1:14" s="24" customFormat="1" hidden="1">
      <c r="A83" s="166"/>
      <c r="B83" s="172"/>
      <c r="C83" s="422"/>
      <c r="D83" s="423"/>
      <c r="E83" s="162" t="s">
        <v>44</v>
      </c>
      <c r="F83" s="175"/>
      <c r="G83" s="414">
        <f t="shared" si="1"/>
        <v>0</v>
      </c>
      <c r="H83" s="165"/>
      <c r="I83" s="152" t="s">
        <v>170</v>
      </c>
    </row>
    <row r="84" spans="1:14" s="24" customFormat="1" hidden="1">
      <c r="A84" s="166"/>
      <c r="B84" s="172"/>
      <c r="C84" s="422"/>
      <c r="D84" s="423"/>
      <c r="E84" s="162" t="s">
        <v>44</v>
      </c>
      <c r="F84" s="175"/>
      <c r="G84" s="414">
        <f t="shared" si="1"/>
        <v>0</v>
      </c>
      <c r="H84" s="165"/>
      <c r="I84" s="152" t="s">
        <v>170</v>
      </c>
      <c r="J84" s="36"/>
      <c r="K84" s="36"/>
      <c r="L84" s="36"/>
    </row>
    <row r="85" spans="1:14" s="24" customFormat="1" ht="28.5" hidden="1">
      <c r="A85" s="166">
        <v>2122</v>
      </c>
      <c r="B85" s="172" t="s">
        <v>65</v>
      </c>
      <c r="C85" s="422">
        <v>2</v>
      </c>
      <c r="D85" s="423">
        <v>2</v>
      </c>
      <c r="E85" s="162" t="s">
        <v>726</v>
      </c>
      <c r="F85" s="175" t="s">
        <v>185</v>
      </c>
      <c r="G85" s="414">
        <f t="shared" si="1"/>
        <v>0</v>
      </c>
      <c r="H85" s="165"/>
      <c r="I85" s="152" t="s">
        <v>170</v>
      </c>
    </row>
    <row r="86" spans="1:14" s="24" customFormat="1" ht="36" hidden="1">
      <c r="A86" s="166"/>
      <c r="B86" s="172"/>
      <c r="C86" s="422"/>
      <c r="D86" s="423"/>
      <c r="E86" s="162" t="s">
        <v>930</v>
      </c>
      <c r="F86" s="175"/>
      <c r="G86" s="414">
        <f t="shared" si="1"/>
        <v>0</v>
      </c>
      <c r="H86" s="165"/>
      <c r="I86" s="152" t="s">
        <v>170</v>
      </c>
    </row>
    <row r="87" spans="1:14" s="24" customFormat="1" hidden="1">
      <c r="A87" s="166"/>
      <c r="B87" s="172"/>
      <c r="C87" s="422"/>
      <c r="D87" s="423"/>
      <c r="E87" s="162" t="s">
        <v>44</v>
      </c>
      <c r="F87" s="175"/>
      <c r="G87" s="414">
        <f t="shared" si="1"/>
        <v>0</v>
      </c>
      <c r="H87" s="165"/>
      <c r="I87" s="152" t="s">
        <v>170</v>
      </c>
    </row>
    <row r="88" spans="1:14" s="24" customFormat="1" hidden="1">
      <c r="A88" s="166"/>
      <c r="B88" s="172"/>
      <c r="C88" s="422"/>
      <c r="D88" s="423"/>
      <c r="E88" s="162" t="s">
        <v>44</v>
      </c>
      <c r="F88" s="175"/>
      <c r="G88" s="414">
        <f t="shared" si="1"/>
        <v>0</v>
      </c>
      <c r="H88" s="165"/>
      <c r="I88" s="152" t="s">
        <v>170</v>
      </c>
    </row>
    <row r="89" spans="1:14" s="24" customFormat="1" hidden="1">
      <c r="A89" s="166">
        <v>2130</v>
      </c>
      <c r="B89" s="155" t="s">
        <v>65</v>
      </c>
      <c r="C89" s="419">
        <v>3</v>
      </c>
      <c r="D89" s="420">
        <v>0</v>
      </c>
      <c r="E89" s="169" t="s">
        <v>584</v>
      </c>
      <c r="F89" s="178" t="s">
        <v>186</v>
      </c>
      <c r="G89" s="414">
        <f t="shared" si="1"/>
        <v>0</v>
      </c>
      <c r="H89" s="165"/>
      <c r="I89" s="152" t="s">
        <v>170</v>
      </c>
      <c r="J89" s="23"/>
      <c r="K89" s="23"/>
      <c r="L89" s="23"/>
      <c r="M89" s="23"/>
      <c r="N89" s="23"/>
    </row>
    <row r="90" spans="1:14" s="25" customFormat="1" ht="10.5" hidden="1" customHeight="1">
      <c r="A90" s="166"/>
      <c r="B90" s="155"/>
      <c r="C90" s="419"/>
      <c r="D90" s="420"/>
      <c r="E90" s="162" t="s">
        <v>465</v>
      </c>
      <c r="F90" s="170"/>
      <c r="G90" s="414">
        <f t="shared" si="1"/>
        <v>0</v>
      </c>
      <c r="H90" s="171"/>
      <c r="I90" s="152" t="s">
        <v>170</v>
      </c>
      <c r="J90" s="24"/>
      <c r="K90" s="24"/>
      <c r="L90" s="24"/>
      <c r="M90" s="24"/>
      <c r="N90" s="24"/>
    </row>
    <row r="91" spans="1:14" s="24" customFormat="1" ht="24" hidden="1">
      <c r="A91" s="166">
        <v>2131</v>
      </c>
      <c r="B91" s="172" t="s">
        <v>65</v>
      </c>
      <c r="C91" s="422">
        <v>3</v>
      </c>
      <c r="D91" s="423">
        <v>1</v>
      </c>
      <c r="E91" s="162" t="s">
        <v>585</v>
      </c>
      <c r="F91" s="175" t="s">
        <v>187</v>
      </c>
      <c r="G91" s="414">
        <f t="shared" si="1"/>
        <v>0</v>
      </c>
      <c r="H91" s="165"/>
      <c r="I91" s="152" t="s">
        <v>170</v>
      </c>
    </row>
    <row r="92" spans="1:14" s="24" customFormat="1" ht="36" hidden="1">
      <c r="A92" s="166"/>
      <c r="B92" s="172"/>
      <c r="C92" s="422"/>
      <c r="D92" s="423"/>
      <c r="E92" s="162" t="s">
        <v>930</v>
      </c>
      <c r="F92" s="175"/>
      <c r="G92" s="414">
        <f t="shared" si="1"/>
        <v>0</v>
      </c>
      <c r="H92" s="165"/>
      <c r="I92" s="152" t="s">
        <v>170</v>
      </c>
      <c r="J92" s="25"/>
      <c r="K92" s="25"/>
      <c r="L92" s="25"/>
      <c r="M92" s="25"/>
      <c r="N92" s="25"/>
    </row>
    <row r="93" spans="1:14" s="24" customFormat="1" hidden="1">
      <c r="A93" s="166"/>
      <c r="B93" s="172"/>
      <c r="C93" s="422"/>
      <c r="D93" s="423"/>
      <c r="E93" s="162" t="s">
        <v>44</v>
      </c>
      <c r="F93" s="175"/>
      <c r="G93" s="414">
        <f t="shared" si="1"/>
        <v>0</v>
      </c>
      <c r="H93" s="165"/>
      <c r="I93" s="152" t="s">
        <v>170</v>
      </c>
    </row>
    <row r="94" spans="1:14" s="24" customFormat="1" hidden="1">
      <c r="A94" s="166"/>
      <c r="B94" s="172"/>
      <c r="C94" s="422"/>
      <c r="D94" s="423"/>
      <c r="E94" s="162" t="s">
        <v>44</v>
      </c>
      <c r="F94" s="175"/>
      <c r="G94" s="414">
        <f t="shared" si="1"/>
        <v>0</v>
      </c>
      <c r="H94" s="165"/>
      <c r="I94" s="152" t="s">
        <v>170</v>
      </c>
    </row>
    <row r="95" spans="1:14" s="24" customFormat="1" ht="14.25" hidden="1" customHeight="1">
      <c r="A95" s="166">
        <v>2132</v>
      </c>
      <c r="B95" s="172" t="s">
        <v>65</v>
      </c>
      <c r="C95" s="422">
        <v>3</v>
      </c>
      <c r="D95" s="423">
        <v>2</v>
      </c>
      <c r="E95" s="162" t="s">
        <v>586</v>
      </c>
      <c r="F95" s="175" t="s">
        <v>188</v>
      </c>
      <c r="G95" s="414">
        <f t="shared" si="1"/>
        <v>0</v>
      </c>
      <c r="H95" s="165"/>
      <c r="I95" s="152" t="s">
        <v>170</v>
      </c>
    </row>
    <row r="96" spans="1:14" s="24" customFormat="1" ht="36" hidden="1">
      <c r="A96" s="166"/>
      <c r="B96" s="172"/>
      <c r="C96" s="422"/>
      <c r="D96" s="423"/>
      <c r="E96" s="162" t="s">
        <v>930</v>
      </c>
      <c r="F96" s="175"/>
      <c r="G96" s="414">
        <f t="shared" si="1"/>
        <v>0</v>
      </c>
      <c r="H96" s="165"/>
      <c r="I96" s="152" t="s">
        <v>170</v>
      </c>
    </row>
    <row r="97" spans="1:14" s="24" customFormat="1" hidden="1">
      <c r="A97" s="166"/>
      <c r="B97" s="172"/>
      <c r="C97" s="422"/>
      <c r="D97" s="423"/>
      <c r="E97" s="162" t="s">
        <v>44</v>
      </c>
      <c r="F97" s="175"/>
      <c r="G97" s="414">
        <f t="shared" si="1"/>
        <v>0</v>
      </c>
      <c r="H97" s="165"/>
      <c r="I97" s="152" t="s">
        <v>170</v>
      </c>
    </row>
    <row r="98" spans="1:14" s="24" customFormat="1" hidden="1">
      <c r="A98" s="166"/>
      <c r="B98" s="172"/>
      <c r="C98" s="422"/>
      <c r="D98" s="423"/>
      <c r="E98" s="162" t="s">
        <v>44</v>
      </c>
      <c r="F98" s="175"/>
      <c r="G98" s="414">
        <f t="shared" si="1"/>
        <v>0</v>
      </c>
      <c r="H98" s="165"/>
      <c r="I98" s="152" t="s">
        <v>170</v>
      </c>
    </row>
    <row r="99" spans="1:14" s="24" customFormat="1" hidden="1">
      <c r="A99" s="166">
        <v>2133</v>
      </c>
      <c r="B99" s="172" t="s">
        <v>65</v>
      </c>
      <c r="C99" s="422">
        <v>3</v>
      </c>
      <c r="D99" s="423">
        <v>3</v>
      </c>
      <c r="E99" s="162" t="s">
        <v>587</v>
      </c>
      <c r="F99" s="175" t="s">
        <v>189</v>
      </c>
      <c r="G99" s="414">
        <f t="shared" si="1"/>
        <v>0</v>
      </c>
      <c r="H99" s="165"/>
      <c r="I99" s="152" t="s">
        <v>170</v>
      </c>
      <c r="J99" s="23"/>
      <c r="K99" s="23"/>
      <c r="L99" s="23"/>
      <c r="M99" s="23"/>
      <c r="N99" s="23"/>
    </row>
    <row r="100" spans="1:14" s="24" customFormat="1" ht="36" hidden="1">
      <c r="A100" s="166"/>
      <c r="B100" s="172"/>
      <c r="C100" s="422"/>
      <c r="D100" s="423"/>
      <c r="E100" s="162" t="s">
        <v>930</v>
      </c>
      <c r="F100" s="175"/>
      <c r="G100" s="414">
        <f t="shared" si="1"/>
        <v>0</v>
      </c>
      <c r="H100" s="165"/>
      <c r="I100" s="152" t="s">
        <v>170</v>
      </c>
    </row>
    <row r="101" spans="1:14" s="24" customFormat="1" hidden="1">
      <c r="A101" s="166"/>
      <c r="B101" s="172"/>
      <c r="C101" s="422"/>
      <c r="D101" s="423"/>
      <c r="E101" s="162" t="s">
        <v>44</v>
      </c>
      <c r="F101" s="175"/>
      <c r="G101" s="414">
        <f t="shared" si="1"/>
        <v>0</v>
      </c>
      <c r="H101" s="165"/>
      <c r="I101" s="152" t="s">
        <v>170</v>
      </c>
      <c r="J101" s="25"/>
      <c r="K101" s="25"/>
      <c r="L101" s="25"/>
      <c r="M101" s="25"/>
      <c r="N101" s="25"/>
    </row>
    <row r="102" spans="1:14" s="24" customFormat="1" hidden="1">
      <c r="A102" s="166"/>
      <c r="B102" s="172"/>
      <c r="C102" s="422"/>
      <c r="D102" s="423"/>
      <c r="E102" s="162" t="s">
        <v>44</v>
      </c>
      <c r="F102" s="175"/>
      <c r="G102" s="414">
        <f t="shared" si="1"/>
        <v>0</v>
      </c>
      <c r="H102" s="165"/>
      <c r="I102" s="152" t="s">
        <v>170</v>
      </c>
      <c r="J102" s="25"/>
      <c r="K102" s="25"/>
      <c r="L102" s="25"/>
      <c r="M102" s="25"/>
      <c r="N102" s="25"/>
    </row>
    <row r="103" spans="1:14" s="24" customFormat="1" ht="12.75" hidden="1" customHeight="1">
      <c r="A103" s="166">
        <v>2140</v>
      </c>
      <c r="B103" s="155" t="s">
        <v>65</v>
      </c>
      <c r="C103" s="419">
        <v>4</v>
      </c>
      <c r="D103" s="420">
        <v>0</v>
      </c>
      <c r="E103" s="169" t="s">
        <v>678</v>
      </c>
      <c r="F103" s="170" t="s">
        <v>190</v>
      </c>
      <c r="G103" s="414">
        <f t="shared" si="1"/>
        <v>0</v>
      </c>
      <c r="H103" s="165"/>
      <c r="I103" s="152" t="s">
        <v>170</v>
      </c>
      <c r="J103" s="25"/>
      <c r="K103" s="25"/>
      <c r="L103" s="25"/>
      <c r="M103" s="25"/>
      <c r="N103" s="25"/>
    </row>
    <row r="104" spans="1:14" s="25" customFormat="1" ht="10.5" hidden="1" customHeight="1">
      <c r="A104" s="166"/>
      <c r="B104" s="155"/>
      <c r="C104" s="419"/>
      <c r="D104" s="420"/>
      <c r="E104" s="162" t="s">
        <v>465</v>
      </c>
      <c r="F104" s="170"/>
      <c r="G104" s="414">
        <f t="shared" si="1"/>
        <v>0</v>
      </c>
      <c r="H104" s="171"/>
      <c r="I104" s="152" t="s">
        <v>170</v>
      </c>
    </row>
    <row r="105" spans="1:14" s="24" customFormat="1" hidden="1">
      <c r="A105" s="166">
        <v>2141</v>
      </c>
      <c r="B105" s="172" t="s">
        <v>65</v>
      </c>
      <c r="C105" s="422">
        <v>4</v>
      </c>
      <c r="D105" s="423">
        <v>1</v>
      </c>
      <c r="E105" s="162" t="s">
        <v>679</v>
      </c>
      <c r="F105" s="180" t="s">
        <v>191</v>
      </c>
      <c r="G105" s="414">
        <f t="shared" si="1"/>
        <v>0</v>
      </c>
      <c r="H105" s="165"/>
      <c r="I105" s="152" t="s">
        <v>170</v>
      </c>
      <c r="J105" s="25"/>
      <c r="K105" s="25"/>
      <c r="L105" s="25"/>
      <c r="M105" s="25"/>
      <c r="N105" s="25"/>
    </row>
    <row r="106" spans="1:14" s="24" customFormat="1" ht="36" hidden="1">
      <c r="A106" s="166"/>
      <c r="B106" s="172"/>
      <c r="C106" s="422"/>
      <c r="D106" s="423"/>
      <c r="E106" s="162" t="s">
        <v>930</v>
      </c>
      <c r="F106" s="175"/>
      <c r="G106" s="414">
        <f t="shared" si="1"/>
        <v>0</v>
      </c>
      <c r="H106" s="165"/>
      <c r="I106" s="152" t="s">
        <v>170</v>
      </c>
    </row>
    <row r="107" spans="1:14" s="24" customFormat="1" hidden="1">
      <c r="A107" s="166"/>
      <c r="B107" s="172"/>
      <c r="C107" s="422"/>
      <c r="D107" s="423"/>
      <c r="E107" s="162" t="s">
        <v>44</v>
      </c>
      <c r="F107" s="175"/>
      <c r="G107" s="414">
        <f t="shared" si="1"/>
        <v>0</v>
      </c>
      <c r="H107" s="165"/>
      <c r="I107" s="152" t="s">
        <v>170</v>
      </c>
    </row>
    <row r="108" spans="1:14" s="24" customFormat="1" hidden="1">
      <c r="A108" s="166"/>
      <c r="B108" s="172"/>
      <c r="C108" s="422"/>
      <c r="D108" s="423"/>
      <c r="E108" s="162" t="s">
        <v>44</v>
      </c>
      <c r="F108" s="175"/>
      <c r="G108" s="414">
        <f t="shared" si="1"/>
        <v>0</v>
      </c>
      <c r="H108" s="165"/>
      <c r="I108" s="152" t="s">
        <v>170</v>
      </c>
    </row>
    <row r="109" spans="1:14" s="24" customFormat="1" ht="36" hidden="1">
      <c r="A109" s="166">
        <v>2150</v>
      </c>
      <c r="B109" s="155" t="s">
        <v>65</v>
      </c>
      <c r="C109" s="419">
        <v>5</v>
      </c>
      <c r="D109" s="420">
        <v>0</v>
      </c>
      <c r="E109" s="169" t="s">
        <v>680</v>
      </c>
      <c r="F109" s="170" t="s">
        <v>192</v>
      </c>
      <c r="G109" s="414">
        <f t="shared" si="1"/>
        <v>0</v>
      </c>
      <c r="H109" s="165"/>
      <c r="I109" s="152" t="s">
        <v>170</v>
      </c>
    </row>
    <row r="110" spans="1:14" s="25" customFormat="1" ht="10.5" hidden="1" customHeight="1">
      <c r="A110" s="166"/>
      <c r="B110" s="155"/>
      <c r="C110" s="419"/>
      <c r="D110" s="420"/>
      <c r="E110" s="162" t="s">
        <v>465</v>
      </c>
      <c r="F110" s="170"/>
      <c r="G110" s="414">
        <f t="shared" si="1"/>
        <v>0</v>
      </c>
      <c r="H110" s="171"/>
      <c r="I110" s="152" t="s">
        <v>170</v>
      </c>
      <c r="J110" s="24"/>
      <c r="K110" s="24"/>
      <c r="L110" s="24"/>
      <c r="M110" s="24"/>
      <c r="N110" s="24"/>
    </row>
    <row r="111" spans="1:14" s="24" customFormat="1" ht="24" hidden="1">
      <c r="A111" s="166">
        <v>2151</v>
      </c>
      <c r="B111" s="172" t="s">
        <v>65</v>
      </c>
      <c r="C111" s="422">
        <v>5</v>
      </c>
      <c r="D111" s="423">
        <v>1</v>
      </c>
      <c r="E111" s="162" t="s">
        <v>681</v>
      </c>
      <c r="F111" s="180" t="s">
        <v>193</v>
      </c>
      <c r="G111" s="414">
        <f t="shared" si="1"/>
        <v>0</v>
      </c>
      <c r="H111" s="165"/>
      <c r="I111" s="152" t="s">
        <v>170</v>
      </c>
    </row>
    <row r="112" spans="1:14" s="24" customFormat="1" ht="36" hidden="1">
      <c r="A112" s="166"/>
      <c r="B112" s="172"/>
      <c r="C112" s="422"/>
      <c r="D112" s="423"/>
      <c r="E112" s="162" t="s">
        <v>930</v>
      </c>
      <c r="F112" s="175"/>
      <c r="G112" s="414">
        <f t="shared" si="1"/>
        <v>0</v>
      </c>
      <c r="H112" s="165"/>
      <c r="I112" s="152" t="s">
        <v>170</v>
      </c>
    </row>
    <row r="113" spans="1:14" s="24" customFormat="1" hidden="1">
      <c r="A113" s="166"/>
      <c r="B113" s="172"/>
      <c r="C113" s="422"/>
      <c r="D113" s="423"/>
      <c r="E113" s="162" t="s">
        <v>44</v>
      </c>
      <c r="F113" s="175"/>
      <c r="G113" s="414">
        <f t="shared" si="1"/>
        <v>0</v>
      </c>
      <c r="H113" s="165"/>
      <c r="I113" s="152" t="s">
        <v>170</v>
      </c>
    </row>
    <row r="114" spans="1:14" s="24" customFormat="1" hidden="1">
      <c r="A114" s="166"/>
      <c r="B114" s="172"/>
      <c r="C114" s="422"/>
      <c r="D114" s="423"/>
      <c r="E114" s="162" t="s">
        <v>44</v>
      </c>
      <c r="F114" s="175"/>
      <c r="G114" s="414">
        <f t="shared" si="1"/>
        <v>0</v>
      </c>
      <c r="H114" s="165"/>
      <c r="I114" s="152" t="s">
        <v>170</v>
      </c>
    </row>
    <row r="115" spans="1:14" s="24" customFormat="1" ht="28.5" hidden="1">
      <c r="A115" s="166">
        <v>2160</v>
      </c>
      <c r="B115" s="155" t="s">
        <v>65</v>
      </c>
      <c r="C115" s="419">
        <v>6</v>
      </c>
      <c r="D115" s="420">
        <v>0</v>
      </c>
      <c r="E115" s="169" t="s">
        <v>588</v>
      </c>
      <c r="F115" s="170" t="s">
        <v>194</v>
      </c>
      <c r="G115" s="414">
        <f t="shared" si="1"/>
        <v>0</v>
      </c>
      <c r="H115" s="165"/>
      <c r="I115" s="152" t="s">
        <v>170</v>
      </c>
    </row>
    <row r="116" spans="1:14" s="25" customFormat="1" ht="10.5" hidden="1" customHeight="1">
      <c r="A116" s="166"/>
      <c r="B116" s="155"/>
      <c r="C116" s="419"/>
      <c r="D116" s="420"/>
      <c r="E116" s="162" t="s">
        <v>465</v>
      </c>
      <c r="F116" s="170"/>
      <c r="G116" s="414">
        <f t="shared" si="1"/>
        <v>0</v>
      </c>
      <c r="H116" s="171"/>
      <c r="I116" s="152" t="s">
        <v>170</v>
      </c>
      <c r="J116" s="24"/>
      <c r="K116" s="24"/>
      <c r="L116" s="24"/>
      <c r="M116" s="24"/>
      <c r="N116" s="24"/>
    </row>
    <row r="117" spans="1:14" s="24" customFormat="1" ht="24" hidden="1">
      <c r="A117" s="166">
        <v>2161</v>
      </c>
      <c r="B117" s="172" t="s">
        <v>65</v>
      </c>
      <c r="C117" s="422">
        <v>6</v>
      </c>
      <c r="D117" s="423">
        <v>1</v>
      </c>
      <c r="E117" s="162" t="s">
        <v>589</v>
      </c>
      <c r="F117" s="175" t="s">
        <v>195</v>
      </c>
      <c r="G117" s="414">
        <f t="shared" si="1"/>
        <v>0</v>
      </c>
      <c r="H117" s="165"/>
      <c r="I117" s="152" t="s">
        <v>170</v>
      </c>
      <c r="J117" s="25"/>
      <c r="K117" s="25"/>
      <c r="L117" s="25"/>
      <c r="M117" s="25"/>
      <c r="N117" s="25"/>
    </row>
    <row r="118" spans="1:14" s="24" customFormat="1" ht="36" hidden="1">
      <c r="A118" s="166"/>
      <c r="B118" s="172"/>
      <c r="C118" s="422"/>
      <c r="D118" s="423"/>
      <c r="E118" s="162" t="s">
        <v>930</v>
      </c>
      <c r="F118" s="175"/>
      <c r="G118" s="414">
        <f t="shared" si="1"/>
        <v>0</v>
      </c>
      <c r="H118" s="165"/>
      <c r="I118" s="152" t="s">
        <v>170</v>
      </c>
    </row>
    <row r="119" spans="1:14" s="24" customFormat="1" hidden="1">
      <c r="A119" s="166"/>
      <c r="B119" s="172"/>
      <c r="C119" s="422"/>
      <c r="D119" s="423"/>
      <c r="E119" s="162" t="s">
        <v>44</v>
      </c>
      <c r="F119" s="175"/>
      <c r="G119" s="414">
        <f t="shared" si="1"/>
        <v>0</v>
      </c>
      <c r="H119" s="165"/>
      <c r="I119" s="152" t="s">
        <v>170</v>
      </c>
    </row>
    <row r="120" spans="1:14" s="24" customFormat="1" hidden="1">
      <c r="A120" s="166"/>
      <c r="B120" s="172"/>
      <c r="C120" s="422"/>
      <c r="D120" s="423"/>
      <c r="E120" s="162" t="s">
        <v>44</v>
      </c>
      <c r="F120" s="175"/>
      <c r="G120" s="414">
        <f t="shared" si="1"/>
        <v>0</v>
      </c>
      <c r="H120" s="165"/>
      <c r="I120" s="152" t="s">
        <v>170</v>
      </c>
    </row>
    <row r="121" spans="1:14" s="24" customFormat="1" hidden="1">
      <c r="A121" s="166">
        <v>2170</v>
      </c>
      <c r="B121" s="155" t="s">
        <v>65</v>
      </c>
      <c r="C121" s="419">
        <v>7</v>
      </c>
      <c r="D121" s="420">
        <v>0</v>
      </c>
      <c r="E121" s="169" t="s">
        <v>682</v>
      </c>
      <c r="F121" s="175"/>
      <c r="G121" s="414">
        <f t="shared" si="1"/>
        <v>0</v>
      </c>
      <c r="H121" s="165"/>
      <c r="I121" s="152" t="s">
        <v>170</v>
      </c>
    </row>
    <row r="122" spans="1:14" s="25" customFormat="1" ht="10.5" hidden="1" customHeight="1">
      <c r="A122" s="166"/>
      <c r="B122" s="155"/>
      <c r="C122" s="419"/>
      <c r="D122" s="420"/>
      <c r="E122" s="162" t="s">
        <v>465</v>
      </c>
      <c r="F122" s="170"/>
      <c r="G122" s="414">
        <f t="shared" si="1"/>
        <v>0</v>
      </c>
      <c r="H122" s="171"/>
      <c r="I122" s="152" t="s">
        <v>170</v>
      </c>
      <c r="J122" s="23"/>
      <c r="K122" s="23"/>
      <c r="L122" s="23"/>
      <c r="M122" s="23"/>
      <c r="N122" s="23"/>
    </row>
    <row r="123" spans="1:14" s="24" customFormat="1" hidden="1">
      <c r="A123" s="166">
        <v>2171</v>
      </c>
      <c r="B123" s="172" t="s">
        <v>65</v>
      </c>
      <c r="C123" s="422">
        <v>7</v>
      </c>
      <c r="D123" s="423">
        <v>1</v>
      </c>
      <c r="E123" s="162" t="s">
        <v>682</v>
      </c>
      <c r="F123" s="175"/>
      <c r="G123" s="414">
        <f t="shared" si="1"/>
        <v>0</v>
      </c>
      <c r="H123" s="165"/>
      <c r="I123" s="152" t="s">
        <v>170</v>
      </c>
      <c r="J123" s="23"/>
      <c r="K123" s="23"/>
      <c r="L123" s="23"/>
      <c r="M123" s="23"/>
      <c r="N123" s="23"/>
    </row>
    <row r="124" spans="1:14" s="24" customFormat="1" ht="36" hidden="1">
      <c r="A124" s="166"/>
      <c r="B124" s="172"/>
      <c r="C124" s="422"/>
      <c r="D124" s="423"/>
      <c r="E124" s="162" t="s">
        <v>930</v>
      </c>
      <c r="F124" s="175"/>
      <c r="G124" s="414">
        <f t="shared" si="1"/>
        <v>0</v>
      </c>
      <c r="H124" s="165"/>
      <c r="I124" s="152" t="s">
        <v>170</v>
      </c>
      <c r="J124" s="23"/>
      <c r="K124" s="23"/>
      <c r="L124" s="23"/>
      <c r="M124" s="23"/>
      <c r="N124" s="23"/>
    </row>
    <row r="125" spans="1:14" s="24" customFormat="1" hidden="1">
      <c r="A125" s="166"/>
      <c r="B125" s="172"/>
      <c r="C125" s="422"/>
      <c r="D125" s="423"/>
      <c r="E125" s="162" t="s">
        <v>44</v>
      </c>
      <c r="F125" s="175"/>
      <c r="G125" s="414">
        <f t="shared" si="1"/>
        <v>0</v>
      </c>
      <c r="H125" s="165"/>
      <c r="I125" s="152" t="s">
        <v>170</v>
      </c>
    </row>
    <row r="126" spans="1:14" s="24" customFormat="1" hidden="1">
      <c r="A126" s="166"/>
      <c r="B126" s="172"/>
      <c r="C126" s="422"/>
      <c r="D126" s="423"/>
      <c r="E126" s="162" t="s">
        <v>44</v>
      </c>
      <c r="F126" s="175"/>
      <c r="G126" s="414">
        <f t="shared" si="1"/>
        <v>0</v>
      </c>
      <c r="H126" s="165"/>
      <c r="I126" s="152" t="s">
        <v>170</v>
      </c>
    </row>
    <row r="127" spans="1:14" s="24" customFormat="1" ht="29.25" hidden="1" customHeight="1">
      <c r="A127" s="166">
        <v>2180</v>
      </c>
      <c r="B127" s="155" t="s">
        <v>65</v>
      </c>
      <c r="C127" s="419">
        <v>8</v>
      </c>
      <c r="D127" s="420">
        <v>0</v>
      </c>
      <c r="E127" s="169" t="s">
        <v>736</v>
      </c>
      <c r="F127" s="170" t="s">
        <v>196</v>
      </c>
      <c r="G127" s="414">
        <f t="shared" si="1"/>
        <v>0</v>
      </c>
      <c r="H127" s="165"/>
      <c r="I127" s="152" t="s">
        <v>170</v>
      </c>
      <c r="J127" s="25"/>
      <c r="K127" s="25"/>
      <c r="L127" s="25"/>
      <c r="M127" s="25"/>
      <c r="N127" s="25"/>
    </row>
    <row r="128" spans="1:14" s="25" customFormat="1" ht="10.5" hidden="1" customHeight="1">
      <c r="A128" s="166"/>
      <c r="B128" s="155"/>
      <c r="C128" s="419"/>
      <c r="D128" s="420"/>
      <c r="E128" s="162" t="s">
        <v>465</v>
      </c>
      <c r="F128" s="170"/>
      <c r="G128" s="414">
        <f t="shared" si="1"/>
        <v>0</v>
      </c>
      <c r="H128" s="171"/>
      <c r="I128" s="152" t="s">
        <v>170</v>
      </c>
      <c r="J128" s="24"/>
      <c r="K128" s="24"/>
      <c r="L128" s="24"/>
      <c r="M128" s="24"/>
      <c r="N128" s="24"/>
    </row>
    <row r="129" spans="1:14" s="24" customFormat="1" ht="28.5" hidden="1">
      <c r="A129" s="166">
        <v>2181</v>
      </c>
      <c r="B129" s="172" t="s">
        <v>65</v>
      </c>
      <c r="C129" s="422">
        <v>8</v>
      </c>
      <c r="D129" s="423">
        <v>1</v>
      </c>
      <c r="E129" s="162" t="s">
        <v>736</v>
      </c>
      <c r="F129" s="180" t="s">
        <v>197</v>
      </c>
      <c r="G129" s="414">
        <f t="shared" si="1"/>
        <v>0</v>
      </c>
      <c r="H129" s="165"/>
      <c r="I129" s="152" t="s">
        <v>170</v>
      </c>
    </row>
    <row r="130" spans="1:14" s="24" customFormat="1" hidden="1">
      <c r="A130" s="166"/>
      <c r="B130" s="172"/>
      <c r="C130" s="422"/>
      <c r="D130" s="423"/>
      <c r="E130" s="181" t="s">
        <v>465</v>
      </c>
      <c r="F130" s="180"/>
      <c r="G130" s="414">
        <f t="shared" si="1"/>
        <v>0</v>
      </c>
      <c r="H130" s="165"/>
      <c r="I130" s="152" t="s">
        <v>170</v>
      </c>
    </row>
    <row r="131" spans="1:14" s="24" customFormat="1" hidden="1">
      <c r="A131" s="166">
        <v>2182</v>
      </c>
      <c r="B131" s="172" t="s">
        <v>65</v>
      </c>
      <c r="C131" s="422">
        <v>8</v>
      </c>
      <c r="D131" s="423">
        <v>1</v>
      </c>
      <c r="E131" s="181" t="s">
        <v>590</v>
      </c>
      <c r="F131" s="180"/>
      <c r="G131" s="414">
        <f t="shared" si="1"/>
        <v>0</v>
      </c>
      <c r="H131" s="165"/>
      <c r="I131" s="152" t="s">
        <v>170</v>
      </c>
    </row>
    <row r="132" spans="1:14" s="24" customFormat="1" hidden="1">
      <c r="A132" s="166">
        <v>2183</v>
      </c>
      <c r="B132" s="172" t="s">
        <v>65</v>
      </c>
      <c r="C132" s="422">
        <v>8</v>
      </c>
      <c r="D132" s="423">
        <v>1</v>
      </c>
      <c r="E132" s="181" t="s">
        <v>683</v>
      </c>
      <c r="F132" s="180"/>
      <c r="G132" s="414">
        <f t="shared" si="1"/>
        <v>0</v>
      </c>
      <c r="H132" s="165"/>
      <c r="I132" s="152" t="s">
        <v>170</v>
      </c>
    </row>
    <row r="133" spans="1:14" s="24" customFormat="1" ht="24" hidden="1">
      <c r="A133" s="166">
        <v>2184</v>
      </c>
      <c r="B133" s="172" t="s">
        <v>65</v>
      </c>
      <c r="C133" s="422">
        <v>8</v>
      </c>
      <c r="D133" s="423">
        <v>1</v>
      </c>
      <c r="E133" s="181" t="s">
        <v>737</v>
      </c>
      <c r="F133" s="180"/>
      <c r="G133" s="414">
        <f t="shared" si="1"/>
        <v>0</v>
      </c>
      <c r="H133" s="165"/>
      <c r="I133" s="152" t="s">
        <v>170</v>
      </c>
    </row>
    <row r="134" spans="1:14" s="24" customFormat="1" ht="36" hidden="1">
      <c r="A134" s="166"/>
      <c r="B134" s="172"/>
      <c r="C134" s="422"/>
      <c r="D134" s="423"/>
      <c r="E134" s="162" t="s">
        <v>930</v>
      </c>
      <c r="F134" s="175"/>
      <c r="G134" s="414">
        <f t="shared" si="1"/>
        <v>0</v>
      </c>
      <c r="H134" s="165"/>
      <c r="I134" s="152" t="s">
        <v>170</v>
      </c>
    </row>
    <row r="135" spans="1:14" s="24" customFormat="1" hidden="1">
      <c r="A135" s="166"/>
      <c r="B135" s="172"/>
      <c r="C135" s="422"/>
      <c r="D135" s="423"/>
      <c r="E135" s="162" t="s">
        <v>44</v>
      </c>
      <c r="F135" s="175"/>
      <c r="G135" s="414">
        <f t="shared" si="1"/>
        <v>0</v>
      </c>
      <c r="H135" s="165"/>
      <c r="I135" s="152" t="s">
        <v>170</v>
      </c>
    </row>
    <row r="136" spans="1:14" s="24" customFormat="1" hidden="1">
      <c r="A136" s="166"/>
      <c r="B136" s="172"/>
      <c r="C136" s="422"/>
      <c r="D136" s="423"/>
      <c r="E136" s="162" t="s">
        <v>44</v>
      </c>
      <c r="F136" s="175"/>
      <c r="G136" s="414">
        <f t="shared" si="1"/>
        <v>0</v>
      </c>
      <c r="H136" s="165"/>
      <c r="I136" s="152" t="s">
        <v>170</v>
      </c>
    </row>
    <row r="137" spans="1:14" s="24" customFormat="1" hidden="1">
      <c r="A137" s="166">
        <v>2185</v>
      </c>
      <c r="B137" s="172" t="s">
        <v>70</v>
      </c>
      <c r="C137" s="422">
        <v>8</v>
      </c>
      <c r="D137" s="423">
        <v>1</v>
      </c>
      <c r="E137" s="181"/>
      <c r="F137" s="180"/>
      <c r="G137" s="414">
        <f t="shared" si="1"/>
        <v>0</v>
      </c>
      <c r="H137" s="165"/>
      <c r="I137" s="152" t="s">
        <v>170</v>
      </c>
      <c r="J137" s="23"/>
      <c r="K137" s="23"/>
      <c r="L137" s="23"/>
      <c r="M137" s="23"/>
      <c r="N137" s="23"/>
    </row>
    <row r="138" spans="1:14" s="23" customFormat="1" ht="40.5" hidden="1" customHeight="1">
      <c r="A138" s="182">
        <v>2200</v>
      </c>
      <c r="B138" s="155" t="s">
        <v>66</v>
      </c>
      <c r="C138" s="419">
        <v>0</v>
      </c>
      <c r="D138" s="420">
        <v>0</v>
      </c>
      <c r="E138" s="158" t="s">
        <v>571</v>
      </c>
      <c r="F138" s="183" t="s">
        <v>198</v>
      </c>
      <c r="G138" s="414">
        <f t="shared" si="1"/>
        <v>0</v>
      </c>
      <c r="H138" s="165"/>
      <c r="I138" s="152" t="s">
        <v>170</v>
      </c>
      <c r="J138" s="24"/>
      <c r="K138" s="24"/>
      <c r="L138" s="24"/>
      <c r="M138" s="24"/>
      <c r="N138" s="24"/>
    </row>
    <row r="139" spans="1:14" s="24" customFormat="1" ht="11.25" hidden="1" customHeight="1">
      <c r="A139" s="161"/>
      <c r="B139" s="155"/>
      <c r="C139" s="415"/>
      <c r="D139" s="416"/>
      <c r="E139" s="162" t="s">
        <v>469</v>
      </c>
      <c r="F139" s="163"/>
      <c r="G139" s="414">
        <f t="shared" si="1"/>
        <v>0</v>
      </c>
      <c r="H139" s="165"/>
      <c r="I139" s="152" t="s">
        <v>170</v>
      </c>
    </row>
    <row r="140" spans="1:14" s="24" customFormat="1" hidden="1">
      <c r="A140" s="166">
        <v>2210</v>
      </c>
      <c r="B140" s="155" t="s">
        <v>66</v>
      </c>
      <c r="C140" s="422">
        <v>1</v>
      </c>
      <c r="D140" s="423">
        <v>0</v>
      </c>
      <c r="E140" s="169" t="s">
        <v>591</v>
      </c>
      <c r="F140" s="184" t="s">
        <v>199</v>
      </c>
      <c r="G140" s="414">
        <f t="shared" si="1"/>
        <v>0</v>
      </c>
      <c r="H140" s="165"/>
      <c r="I140" s="152" t="s">
        <v>170</v>
      </c>
    </row>
    <row r="141" spans="1:14" s="25" customFormat="1" ht="10.5" hidden="1" customHeight="1">
      <c r="A141" s="166"/>
      <c r="B141" s="155"/>
      <c r="C141" s="419"/>
      <c r="D141" s="420"/>
      <c r="E141" s="162" t="s">
        <v>465</v>
      </c>
      <c r="F141" s="170"/>
      <c r="G141" s="414">
        <f t="shared" si="1"/>
        <v>0</v>
      </c>
      <c r="H141" s="171"/>
      <c r="I141" s="152" t="s">
        <v>170</v>
      </c>
    </row>
    <row r="142" spans="1:14" s="24" customFormat="1" hidden="1">
      <c r="A142" s="166">
        <v>2211</v>
      </c>
      <c r="B142" s="172" t="s">
        <v>66</v>
      </c>
      <c r="C142" s="422">
        <v>1</v>
      </c>
      <c r="D142" s="423">
        <v>1</v>
      </c>
      <c r="E142" s="162" t="s">
        <v>592</v>
      </c>
      <c r="F142" s="180" t="s">
        <v>200</v>
      </c>
      <c r="G142" s="414">
        <f t="shared" si="1"/>
        <v>0</v>
      </c>
      <c r="H142" s="165"/>
      <c r="I142" s="152" t="s">
        <v>170</v>
      </c>
    </row>
    <row r="143" spans="1:14" s="24" customFormat="1" ht="36" hidden="1">
      <c r="A143" s="166"/>
      <c r="B143" s="172"/>
      <c r="C143" s="422"/>
      <c r="D143" s="423"/>
      <c r="E143" s="162" t="s">
        <v>930</v>
      </c>
      <c r="F143" s="175"/>
      <c r="G143" s="414">
        <f t="shared" si="1"/>
        <v>0</v>
      </c>
      <c r="H143" s="165"/>
      <c r="I143" s="152" t="s">
        <v>170</v>
      </c>
    </row>
    <row r="144" spans="1:14" s="24" customFormat="1" hidden="1">
      <c r="A144" s="166"/>
      <c r="B144" s="172"/>
      <c r="C144" s="422"/>
      <c r="D144" s="423"/>
      <c r="E144" s="162" t="s">
        <v>44</v>
      </c>
      <c r="F144" s="175"/>
      <c r="G144" s="414">
        <f t="shared" ref="G144:G207" si="2">H144</f>
        <v>0</v>
      </c>
      <c r="H144" s="165"/>
      <c r="I144" s="152" t="s">
        <v>170</v>
      </c>
    </row>
    <row r="145" spans="1:14" s="24" customFormat="1" hidden="1">
      <c r="A145" s="166"/>
      <c r="B145" s="172"/>
      <c r="C145" s="422"/>
      <c r="D145" s="423"/>
      <c r="E145" s="162" t="s">
        <v>44</v>
      </c>
      <c r="F145" s="175"/>
      <c r="G145" s="414">
        <f t="shared" si="2"/>
        <v>0</v>
      </c>
      <c r="H145" s="165"/>
      <c r="I145" s="152" t="s">
        <v>170</v>
      </c>
    </row>
    <row r="146" spans="1:14" s="24" customFormat="1" hidden="1">
      <c r="A146" s="166">
        <v>2220</v>
      </c>
      <c r="B146" s="155" t="s">
        <v>66</v>
      </c>
      <c r="C146" s="419">
        <v>2</v>
      </c>
      <c r="D146" s="420">
        <v>0</v>
      </c>
      <c r="E146" s="169" t="s">
        <v>684</v>
      </c>
      <c r="F146" s="184" t="s">
        <v>201</v>
      </c>
      <c r="G146" s="414">
        <f t="shared" si="2"/>
        <v>0</v>
      </c>
      <c r="H146" s="165"/>
      <c r="I146" s="152" t="s">
        <v>170</v>
      </c>
      <c r="J146" s="25"/>
      <c r="K146" s="25"/>
      <c r="L146" s="25"/>
      <c r="M146" s="25"/>
      <c r="N146" s="25"/>
    </row>
    <row r="147" spans="1:14" s="25" customFormat="1" ht="10.5" hidden="1" customHeight="1">
      <c r="A147" s="166"/>
      <c r="B147" s="155"/>
      <c r="C147" s="419"/>
      <c r="D147" s="420"/>
      <c r="E147" s="162" t="s">
        <v>465</v>
      </c>
      <c r="F147" s="170"/>
      <c r="G147" s="414">
        <f t="shared" si="2"/>
        <v>0</v>
      </c>
      <c r="H147" s="171"/>
      <c r="I147" s="152" t="s">
        <v>170</v>
      </c>
      <c r="J147" s="24"/>
      <c r="K147" s="24"/>
      <c r="L147" s="24"/>
      <c r="M147" s="24"/>
      <c r="N147" s="24"/>
    </row>
    <row r="148" spans="1:14" s="24" customFormat="1" hidden="1">
      <c r="A148" s="166">
        <v>2221</v>
      </c>
      <c r="B148" s="172" t="s">
        <v>66</v>
      </c>
      <c r="C148" s="422">
        <v>2</v>
      </c>
      <c r="D148" s="423">
        <v>1</v>
      </c>
      <c r="E148" s="162" t="s">
        <v>685</v>
      </c>
      <c r="F148" s="180" t="s">
        <v>202</v>
      </c>
      <c r="G148" s="414">
        <f t="shared" si="2"/>
        <v>0</v>
      </c>
      <c r="H148" s="165"/>
      <c r="I148" s="152" t="s">
        <v>170</v>
      </c>
    </row>
    <row r="149" spans="1:14" s="24" customFormat="1" ht="36" hidden="1">
      <c r="A149" s="166"/>
      <c r="B149" s="172"/>
      <c r="C149" s="422"/>
      <c r="D149" s="423"/>
      <c r="E149" s="162" t="s">
        <v>930</v>
      </c>
      <c r="F149" s="175"/>
      <c r="G149" s="414">
        <f t="shared" si="2"/>
        <v>0</v>
      </c>
      <c r="H149" s="165"/>
      <c r="I149" s="152" t="s">
        <v>170</v>
      </c>
    </row>
    <row r="150" spans="1:14" s="24" customFormat="1" hidden="1">
      <c r="A150" s="166"/>
      <c r="B150" s="172"/>
      <c r="C150" s="422"/>
      <c r="D150" s="423"/>
      <c r="E150" s="162" t="s">
        <v>44</v>
      </c>
      <c r="F150" s="175"/>
      <c r="G150" s="414">
        <f t="shared" si="2"/>
        <v>0</v>
      </c>
      <c r="H150" s="165"/>
      <c r="I150" s="152" t="s">
        <v>170</v>
      </c>
    </row>
    <row r="151" spans="1:14" s="24" customFormat="1" hidden="1">
      <c r="A151" s="166"/>
      <c r="B151" s="172"/>
      <c r="C151" s="422"/>
      <c r="D151" s="423"/>
      <c r="E151" s="162" t="s">
        <v>44</v>
      </c>
      <c r="F151" s="175"/>
      <c r="G151" s="414">
        <f t="shared" si="2"/>
        <v>0</v>
      </c>
      <c r="H151" s="165"/>
      <c r="I151" s="152" t="s">
        <v>170</v>
      </c>
      <c r="J151" s="23"/>
      <c r="K151" s="23"/>
      <c r="L151" s="23"/>
      <c r="M151" s="23"/>
      <c r="N151" s="23"/>
    </row>
    <row r="152" spans="1:14" s="24" customFormat="1" hidden="1">
      <c r="A152" s="166">
        <v>2230</v>
      </c>
      <c r="B152" s="155" t="s">
        <v>66</v>
      </c>
      <c r="C152" s="422">
        <v>3</v>
      </c>
      <c r="D152" s="423">
        <v>0</v>
      </c>
      <c r="E152" s="169" t="s">
        <v>727</v>
      </c>
      <c r="F152" s="184" t="s">
        <v>203</v>
      </c>
      <c r="G152" s="414">
        <f t="shared" si="2"/>
        <v>0</v>
      </c>
      <c r="H152" s="165"/>
      <c r="I152" s="152" t="s">
        <v>170</v>
      </c>
    </row>
    <row r="153" spans="1:14" s="25" customFormat="1" ht="10.5" hidden="1" customHeight="1">
      <c r="A153" s="166"/>
      <c r="B153" s="155"/>
      <c r="C153" s="419"/>
      <c r="D153" s="420"/>
      <c r="E153" s="162" t="s">
        <v>465</v>
      </c>
      <c r="F153" s="170"/>
      <c r="G153" s="414">
        <f t="shared" si="2"/>
        <v>0</v>
      </c>
      <c r="H153" s="171"/>
      <c r="I153" s="152" t="s">
        <v>170</v>
      </c>
    </row>
    <row r="154" spans="1:14" s="24" customFormat="1" hidden="1">
      <c r="A154" s="166">
        <v>2231</v>
      </c>
      <c r="B154" s="172" t="s">
        <v>66</v>
      </c>
      <c r="C154" s="422">
        <v>3</v>
      </c>
      <c r="D154" s="423">
        <v>1</v>
      </c>
      <c r="E154" s="162" t="s">
        <v>728</v>
      </c>
      <c r="F154" s="180" t="s">
        <v>204</v>
      </c>
      <c r="G154" s="414">
        <f t="shared" si="2"/>
        <v>0</v>
      </c>
      <c r="H154" s="165"/>
      <c r="I154" s="152" t="s">
        <v>170</v>
      </c>
    </row>
    <row r="155" spans="1:14" s="24" customFormat="1" ht="36" hidden="1">
      <c r="A155" s="166"/>
      <c r="B155" s="172"/>
      <c r="C155" s="422"/>
      <c r="D155" s="423"/>
      <c r="E155" s="162" t="s">
        <v>930</v>
      </c>
      <c r="F155" s="175"/>
      <c r="G155" s="414">
        <f t="shared" si="2"/>
        <v>0</v>
      </c>
      <c r="H155" s="165"/>
      <c r="I155" s="152" t="s">
        <v>170</v>
      </c>
    </row>
    <row r="156" spans="1:14" s="24" customFormat="1" hidden="1">
      <c r="A156" s="166"/>
      <c r="B156" s="172"/>
      <c r="C156" s="422"/>
      <c r="D156" s="423"/>
      <c r="E156" s="162" t="s">
        <v>44</v>
      </c>
      <c r="F156" s="175"/>
      <c r="G156" s="414">
        <f t="shared" si="2"/>
        <v>0</v>
      </c>
      <c r="H156" s="165"/>
      <c r="I156" s="152" t="s">
        <v>170</v>
      </c>
    </row>
    <row r="157" spans="1:14" s="24" customFormat="1" hidden="1">
      <c r="A157" s="166"/>
      <c r="B157" s="172"/>
      <c r="C157" s="422"/>
      <c r="D157" s="423"/>
      <c r="E157" s="162" t="s">
        <v>44</v>
      </c>
      <c r="F157" s="175"/>
      <c r="G157" s="414">
        <f t="shared" si="2"/>
        <v>0</v>
      </c>
      <c r="H157" s="165"/>
      <c r="I157" s="152" t="s">
        <v>170</v>
      </c>
    </row>
    <row r="158" spans="1:14" s="24" customFormat="1" ht="24" hidden="1">
      <c r="A158" s="166">
        <v>2240</v>
      </c>
      <c r="B158" s="155" t="s">
        <v>66</v>
      </c>
      <c r="C158" s="419">
        <v>4</v>
      </c>
      <c r="D158" s="420">
        <v>0</v>
      </c>
      <c r="E158" s="169" t="s">
        <v>686</v>
      </c>
      <c r="F158" s="170" t="s">
        <v>205</v>
      </c>
      <c r="G158" s="414">
        <f t="shared" si="2"/>
        <v>0</v>
      </c>
      <c r="H158" s="165"/>
      <c r="I158" s="152" t="s">
        <v>170</v>
      </c>
    </row>
    <row r="159" spans="1:14" s="25" customFormat="1" ht="10.5" hidden="1" customHeight="1">
      <c r="A159" s="166"/>
      <c r="B159" s="155"/>
      <c r="C159" s="419"/>
      <c r="D159" s="420"/>
      <c r="E159" s="162" t="s">
        <v>465</v>
      </c>
      <c r="F159" s="170"/>
      <c r="G159" s="414">
        <f t="shared" si="2"/>
        <v>0</v>
      </c>
      <c r="H159" s="171"/>
      <c r="I159" s="152" t="s">
        <v>170</v>
      </c>
      <c r="J159" s="24"/>
      <c r="K159" s="24"/>
      <c r="L159" s="24"/>
      <c r="M159" s="24"/>
      <c r="N159" s="24"/>
    </row>
    <row r="160" spans="1:14" s="24" customFormat="1" ht="24" hidden="1">
      <c r="A160" s="166">
        <v>2241</v>
      </c>
      <c r="B160" s="172" t="s">
        <v>66</v>
      </c>
      <c r="C160" s="422">
        <v>4</v>
      </c>
      <c r="D160" s="423">
        <v>1</v>
      </c>
      <c r="E160" s="162" t="s">
        <v>686</v>
      </c>
      <c r="F160" s="180" t="s">
        <v>205</v>
      </c>
      <c r="G160" s="414">
        <f t="shared" si="2"/>
        <v>0</v>
      </c>
      <c r="H160" s="165"/>
      <c r="I160" s="152" t="s">
        <v>170</v>
      </c>
    </row>
    <row r="161" spans="1:14" s="25" customFormat="1" ht="10.5" hidden="1" customHeight="1">
      <c r="A161" s="166"/>
      <c r="B161" s="155"/>
      <c r="C161" s="419"/>
      <c r="D161" s="420"/>
      <c r="E161" s="162" t="s">
        <v>465</v>
      </c>
      <c r="F161" s="170"/>
      <c r="G161" s="414">
        <f t="shared" si="2"/>
        <v>0</v>
      </c>
      <c r="H161" s="171"/>
      <c r="I161" s="152" t="s">
        <v>170</v>
      </c>
      <c r="J161" s="24"/>
      <c r="K161" s="24"/>
      <c r="L161" s="24"/>
      <c r="M161" s="24"/>
      <c r="N161" s="24"/>
    </row>
    <row r="162" spans="1:14" s="24" customFormat="1" hidden="1">
      <c r="A162" s="166">
        <v>2250</v>
      </c>
      <c r="B162" s="155" t="s">
        <v>66</v>
      </c>
      <c r="C162" s="419">
        <v>5</v>
      </c>
      <c r="D162" s="420">
        <v>0</v>
      </c>
      <c r="E162" s="169" t="s">
        <v>593</v>
      </c>
      <c r="F162" s="170" t="s">
        <v>206</v>
      </c>
      <c r="G162" s="414">
        <f t="shared" si="2"/>
        <v>0</v>
      </c>
      <c r="H162" s="165"/>
      <c r="I162" s="152" t="s">
        <v>170</v>
      </c>
    </row>
    <row r="163" spans="1:14" s="25" customFormat="1" ht="10.5" hidden="1" customHeight="1">
      <c r="A163" s="166"/>
      <c r="B163" s="155"/>
      <c r="C163" s="419"/>
      <c r="D163" s="420"/>
      <c r="E163" s="162" t="s">
        <v>465</v>
      </c>
      <c r="F163" s="170"/>
      <c r="G163" s="414">
        <f t="shared" si="2"/>
        <v>0</v>
      </c>
      <c r="H163" s="171"/>
      <c r="I163" s="152" t="s">
        <v>170</v>
      </c>
    </row>
    <row r="164" spans="1:14" s="24" customFormat="1" hidden="1">
      <c r="A164" s="166">
        <v>2251</v>
      </c>
      <c r="B164" s="172" t="s">
        <v>66</v>
      </c>
      <c r="C164" s="422">
        <v>5</v>
      </c>
      <c r="D164" s="423">
        <v>1</v>
      </c>
      <c r="E164" s="162" t="s">
        <v>593</v>
      </c>
      <c r="F164" s="180" t="s">
        <v>207</v>
      </c>
      <c r="G164" s="414">
        <f t="shared" si="2"/>
        <v>0</v>
      </c>
      <c r="H164" s="165"/>
      <c r="I164" s="152" t="s">
        <v>170</v>
      </c>
      <c r="J164" s="25"/>
      <c r="K164" s="25"/>
      <c r="L164" s="25"/>
      <c r="M164" s="25"/>
      <c r="N164" s="25"/>
    </row>
    <row r="165" spans="1:14" s="24" customFormat="1" ht="36" hidden="1">
      <c r="A165" s="166"/>
      <c r="B165" s="172"/>
      <c r="C165" s="422"/>
      <c r="D165" s="423"/>
      <c r="E165" s="162" t="s">
        <v>930</v>
      </c>
      <c r="F165" s="175"/>
      <c r="G165" s="414">
        <f t="shared" si="2"/>
        <v>0</v>
      </c>
      <c r="H165" s="165"/>
      <c r="I165" s="152" t="s">
        <v>170</v>
      </c>
      <c r="J165" s="25"/>
      <c r="K165" s="25"/>
      <c r="L165" s="25"/>
      <c r="M165" s="25"/>
      <c r="N165" s="25"/>
    </row>
    <row r="166" spans="1:14" s="24" customFormat="1" hidden="1">
      <c r="A166" s="166"/>
      <c r="B166" s="172"/>
      <c r="C166" s="422"/>
      <c r="D166" s="423"/>
      <c r="E166" s="162" t="s">
        <v>44</v>
      </c>
      <c r="F166" s="175"/>
      <c r="G166" s="414">
        <f t="shared" si="2"/>
        <v>0</v>
      </c>
      <c r="H166" s="165"/>
      <c r="I166" s="152" t="s">
        <v>170</v>
      </c>
    </row>
    <row r="167" spans="1:14" s="24" customFormat="1" hidden="1">
      <c r="A167" s="166"/>
      <c r="B167" s="172"/>
      <c r="C167" s="422"/>
      <c r="D167" s="423"/>
      <c r="E167" s="162" t="s">
        <v>44</v>
      </c>
      <c r="F167" s="175"/>
      <c r="G167" s="414">
        <f t="shared" si="2"/>
        <v>0</v>
      </c>
      <c r="H167" s="165"/>
      <c r="I167" s="152" t="s">
        <v>170</v>
      </c>
    </row>
    <row r="168" spans="1:14" s="23" customFormat="1" ht="58.5" hidden="1" customHeight="1">
      <c r="A168" s="182">
        <v>2300</v>
      </c>
      <c r="B168" s="185" t="s">
        <v>67</v>
      </c>
      <c r="C168" s="419">
        <v>0</v>
      </c>
      <c r="D168" s="420">
        <v>0</v>
      </c>
      <c r="E168" s="186" t="s">
        <v>572</v>
      </c>
      <c r="F168" s="183" t="s">
        <v>208</v>
      </c>
      <c r="G168" s="414">
        <f t="shared" si="2"/>
        <v>0</v>
      </c>
      <c r="H168" s="165"/>
      <c r="I168" s="152" t="s">
        <v>170</v>
      </c>
      <c r="J168" s="24"/>
      <c r="K168" s="24"/>
      <c r="L168" s="24"/>
      <c r="M168" s="24"/>
      <c r="N168" s="24"/>
    </row>
    <row r="169" spans="1:14" s="24" customFormat="1" ht="11.25" hidden="1" customHeight="1">
      <c r="A169" s="161"/>
      <c r="B169" s="155"/>
      <c r="C169" s="415"/>
      <c r="D169" s="416"/>
      <c r="E169" s="162" t="s">
        <v>469</v>
      </c>
      <c r="F169" s="163"/>
      <c r="G169" s="414">
        <f t="shared" si="2"/>
        <v>0</v>
      </c>
      <c r="H169" s="165"/>
      <c r="I169" s="152" t="s">
        <v>170</v>
      </c>
    </row>
    <row r="170" spans="1:14" s="24" customFormat="1" hidden="1">
      <c r="A170" s="166">
        <v>2310</v>
      </c>
      <c r="B170" s="185" t="s">
        <v>67</v>
      </c>
      <c r="C170" s="419">
        <v>1</v>
      </c>
      <c r="D170" s="420">
        <v>0</v>
      </c>
      <c r="E170" s="169" t="s">
        <v>594</v>
      </c>
      <c r="F170" s="170" t="s">
        <v>209</v>
      </c>
      <c r="G170" s="414">
        <f t="shared" si="2"/>
        <v>0</v>
      </c>
      <c r="H170" s="165"/>
      <c r="I170" s="152" t="s">
        <v>170</v>
      </c>
    </row>
    <row r="171" spans="1:14" s="25" customFormat="1" ht="10.5" hidden="1" customHeight="1">
      <c r="A171" s="166"/>
      <c r="B171" s="155"/>
      <c r="C171" s="419"/>
      <c r="D171" s="420"/>
      <c r="E171" s="162" t="s">
        <v>465</v>
      </c>
      <c r="F171" s="170"/>
      <c r="G171" s="414">
        <f t="shared" si="2"/>
        <v>0</v>
      </c>
      <c r="H171" s="171"/>
      <c r="I171" s="152" t="s">
        <v>170</v>
      </c>
      <c r="J171" s="24"/>
      <c r="K171" s="24"/>
      <c r="L171" s="24"/>
      <c r="M171" s="24"/>
      <c r="N171" s="24"/>
    </row>
    <row r="172" spans="1:14" s="24" customFormat="1" hidden="1">
      <c r="A172" s="166">
        <v>2311</v>
      </c>
      <c r="B172" s="187" t="s">
        <v>67</v>
      </c>
      <c r="C172" s="422">
        <v>1</v>
      </c>
      <c r="D172" s="423">
        <v>1</v>
      </c>
      <c r="E172" s="162" t="s">
        <v>595</v>
      </c>
      <c r="F172" s="180" t="s">
        <v>210</v>
      </c>
      <c r="G172" s="414">
        <f t="shared" si="2"/>
        <v>0</v>
      </c>
      <c r="H172" s="165"/>
      <c r="I172" s="152" t="s">
        <v>170</v>
      </c>
    </row>
    <row r="173" spans="1:14" s="24" customFormat="1" ht="36" hidden="1">
      <c r="A173" s="166"/>
      <c r="B173" s="172"/>
      <c r="C173" s="422"/>
      <c r="D173" s="423"/>
      <c r="E173" s="162" t="s">
        <v>930</v>
      </c>
      <c r="F173" s="175"/>
      <c r="G173" s="414">
        <f t="shared" si="2"/>
        <v>0</v>
      </c>
      <c r="H173" s="165"/>
      <c r="I173" s="152" t="s">
        <v>170</v>
      </c>
    </row>
    <row r="174" spans="1:14" s="24" customFormat="1" hidden="1">
      <c r="A174" s="166"/>
      <c r="B174" s="172"/>
      <c r="C174" s="422"/>
      <c r="D174" s="423"/>
      <c r="E174" s="162" t="s">
        <v>44</v>
      </c>
      <c r="F174" s="175"/>
      <c r="G174" s="414">
        <f t="shared" si="2"/>
        <v>0</v>
      </c>
      <c r="H174" s="165"/>
      <c r="I174" s="152" t="s">
        <v>170</v>
      </c>
      <c r="J174" s="25"/>
      <c r="K174" s="25"/>
      <c r="L174" s="25"/>
      <c r="M174" s="25"/>
      <c r="N174" s="25"/>
    </row>
    <row r="175" spans="1:14" s="24" customFormat="1" hidden="1">
      <c r="A175" s="166"/>
      <c r="B175" s="172"/>
      <c r="C175" s="422"/>
      <c r="D175" s="423"/>
      <c r="E175" s="162" t="s">
        <v>44</v>
      </c>
      <c r="F175" s="175"/>
      <c r="G175" s="414">
        <f t="shared" si="2"/>
        <v>0</v>
      </c>
      <c r="H175" s="165"/>
      <c r="I175" s="152" t="s">
        <v>170</v>
      </c>
    </row>
    <row r="176" spans="1:14" s="24" customFormat="1" hidden="1">
      <c r="A176" s="166">
        <v>2312</v>
      </c>
      <c r="B176" s="187" t="s">
        <v>67</v>
      </c>
      <c r="C176" s="422">
        <v>1</v>
      </c>
      <c r="D176" s="423">
        <v>2</v>
      </c>
      <c r="E176" s="162" t="s">
        <v>596</v>
      </c>
      <c r="F176" s="180"/>
      <c r="G176" s="414">
        <f t="shared" si="2"/>
        <v>0</v>
      </c>
      <c r="H176" s="165"/>
      <c r="I176" s="152" t="s">
        <v>170</v>
      </c>
    </row>
    <row r="177" spans="1:14" s="24" customFormat="1" ht="36" hidden="1">
      <c r="A177" s="166"/>
      <c r="B177" s="172"/>
      <c r="C177" s="422"/>
      <c r="D177" s="423"/>
      <c r="E177" s="162" t="s">
        <v>930</v>
      </c>
      <c r="F177" s="175"/>
      <c r="G177" s="414">
        <f t="shared" si="2"/>
        <v>0</v>
      </c>
      <c r="H177" s="165"/>
      <c r="I177" s="152" t="s">
        <v>170</v>
      </c>
    </row>
    <row r="178" spans="1:14" s="24" customFormat="1" hidden="1">
      <c r="A178" s="166"/>
      <c r="B178" s="172"/>
      <c r="C178" s="422"/>
      <c r="D178" s="423"/>
      <c r="E178" s="162" t="s">
        <v>44</v>
      </c>
      <c r="F178" s="175"/>
      <c r="G178" s="414">
        <f t="shared" si="2"/>
        <v>0</v>
      </c>
      <c r="H178" s="165"/>
      <c r="I178" s="152" t="s">
        <v>170</v>
      </c>
    </row>
    <row r="179" spans="1:14" s="24" customFormat="1" hidden="1">
      <c r="A179" s="166"/>
      <c r="B179" s="172"/>
      <c r="C179" s="422"/>
      <c r="D179" s="423"/>
      <c r="E179" s="162" t="s">
        <v>44</v>
      </c>
      <c r="F179" s="175"/>
      <c r="G179" s="414">
        <f t="shared" si="2"/>
        <v>0</v>
      </c>
      <c r="H179" s="165"/>
      <c r="I179" s="152" t="s">
        <v>170</v>
      </c>
    </row>
    <row r="180" spans="1:14" s="24" customFormat="1" hidden="1">
      <c r="A180" s="166">
        <v>2313</v>
      </c>
      <c r="B180" s="187" t="s">
        <v>67</v>
      </c>
      <c r="C180" s="422">
        <v>1</v>
      </c>
      <c r="D180" s="423">
        <v>3</v>
      </c>
      <c r="E180" s="162" t="s">
        <v>597</v>
      </c>
      <c r="F180" s="180"/>
      <c r="G180" s="414">
        <f t="shared" si="2"/>
        <v>0</v>
      </c>
      <c r="H180" s="165"/>
      <c r="I180" s="152" t="s">
        <v>170</v>
      </c>
    </row>
    <row r="181" spans="1:14" s="24" customFormat="1" ht="36" hidden="1">
      <c r="A181" s="166"/>
      <c r="B181" s="172"/>
      <c r="C181" s="422"/>
      <c r="D181" s="423"/>
      <c r="E181" s="162" t="s">
        <v>930</v>
      </c>
      <c r="F181" s="175"/>
      <c r="G181" s="414">
        <f t="shared" si="2"/>
        <v>0</v>
      </c>
      <c r="H181" s="165"/>
      <c r="I181" s="152" t="s">
        <v>170</v>
      </c>
    </row>
    <row r="182" spans="1:14" s="24" customFormat="1" hidden="1">
      <c r="A182" s="166"/>
      <c r="B182" s="172"/>
      <c r="C182" s="422"/>
      <c r="D182" s="423"/>
      <c r="E182" s="162" t="s">
        <v>44</v>
      </c>
      <c r="F182" s="175"/>
      <c r="G182" s="414">
        <f t="shared" si="2"/>
        <v>0</v>
      </c>
      <c r="H182" s="165"/>
      <c r="I182" s="152" t="s">
        <v>170</v>
      </c>
    </row>
    <row r="183" spans="1:14" s="24" customFormat="1" hidden="1">
      <c r="A183" s="166"/>
      <c r="B183" s="172"/>
      <c r="C183" s="422"/>
      <c r="D183" s="423"/>
      <c r="E183" s="162" t="s">
        <v>44</v>
      </c>
      <c r="F183" s="175"/>
      <c r="G183" s="414">
        <f t="shared" si="2"/>
        <v>0</v>
      </c>
      <c r="H183" s="165"/>
      <c r="I183" s="152" t="s">
        <v>170</v>
      </c>
    </row>
    <row r="184" spans="1:14" s="24" customFormat="1" hidden="1">
      <c r="A184" s="166">
        <v>2320</v>
      </c>
      <c r="B184" s="185" t="s">
        <v>67</v>
      </c>
      <c r="C184" s="419">
        <v>2</v>
      </c>
      <c r="D184" s="420">
        <v>0</v>
      </c>
      <c r="E184" s="169" t="s">
        <v>671</v>
      </c>
      <c r="F184" s="170" t="s">
        <v>211</v>
      </c>
      <c r="G184" s="414">
        <f t="shared" si="2"/>
        <v>0</v>
      </c>
      <c r="H184" s="165"/>
      <c r="I184" s="152" t="s">
        <v>170</v>
      </c>
    </row>
    <row r="185" spans="1:14" s="25" customFormat="1" ht="10.5" hidden="1" customHeight="1">
      <c r="A185" s="166"/>
      <c r="B185" s="155"/>
      <c r="C185" s="419"/>
      <c r="D185" s="420"/>
      <c r="E185" s="162" t="s">
        <v>465</v>
      </c>
      <c r="F185" s="170"/>
      <c r="G185" s="414">
        <f t="shared" si="2"/>
        <v>0</v>
      </c>
      <c r="H185" s="171"/>
      <c r="I185" s="152" t="s">
        <v>170</v>
      </c>
      <c r="J185" s="24"/>
      <c r="K185" s="24"/>
      <c r="L185" s="24"/>
      <c r="M185" s="24"/>
      <c r="N185" s="24"/>
    </row>
    <row r="186" spans="1:14" s="24" customFormat="1" hidden="1">
      <c r="A186" s="166">
        <v>2321</v>
      </c>
      <c r="B186" s="187" t="s">
        <v>67</v>
      </c>
      <c r="C186" s="422">
        <v>2</v>
      </c>
      <c r="D186" s="423">
        <v>1</v>
      </c>
      <c r="E186" s="162" t="s">
        <v>672</v>
      </c>
      <c r="F186" s="180" t="s">
        <v>212</v>
      </c>
      <c r="G186" s="414">
        <f t="shared" si="2"/>
        <v>0</v>
      </c>
      <c r="H186" s="165"/>
      <c r="I186" s="152" t="s">
        <v>170</v>
      </c>
    </row>
    <row r="187" spans="1:14" s="24" customFormat="1" ht="36" hidden="1">
      <c r="A187" s="166"/>
      <c r="B187" s="172"/>
      <c r="C187" s="422"/>
      <c r="D187" s="423"/>
      <c r="E187" s="162" t="s">
        <v>930</v>
      </c>
      <c r="F187" s="175"/>
      <c r="G187" s="414">
        <f t="shared" si="2"/>
        <v>0</v>
      </c>
      <c r="H187" s="165"/>
      <c r="I187" s="152" t="s">
        <v>170</v>
      </c>
    </row>
    <row r="188" spans="1:14" s="24" customFormat="1" hidden="1">
      <c r="A188" s="166"/>
      <c r="B188" s="172"/>
      <c r="C188" s="422"/>
      <c r="D188" s="423"/>
      <c r="E188" s="162" t="s">
        <v>44</v>
      </c>
      <c r="F188" s="175"/>
      <c r="G188" s="414">
        <f t="shared" si="2"/>
        <v>0</v>
      </c>
      <c r="H188" s="165"/>
      <c r="I188" s="152" t="s">
        <v>170</v>
      </c>
    </row>
    <row r="189" spans="1:14" s="24" customFormat="1" hidden="1">
      <c r="A189" s="166"/>
      <c r="B189" s="172"/>
      <c r="C189" s="422"/>
      <c r="D189" s="423"/>
      <c r="E189" s="162" t="s">
        <v>44</v>
      </c>
      <c r="F189" s="175"/>
      <c r="G189" s="414">
        <f t="shared" si="2"/>
        <v>0</v>
      </c>
      <c r="H189" s="165"/>
      <c r="I189" s="152" t="s">
        <v>170</v>
      </c>
    </row>
    <row r="190" spans="1:14" s="24" customFormat="1" ht="24" hidden="1">
      <c r="A190" s="166">
        <v>2330</v>
      </c>
      <c r="B190" s="185" t="s">
        <v>67</v>
      </c>
      <c r="C190" s="419">
        <v>3</v>
      </c>
      <c r="D190" s="420">
        <v>0</v>
      </c>
      <c r="E190" s="169" t="s">
        <v>598</v>
      </c>
      <c r="F190" s="170" t="s">
        <v>213</v>
      </c>
      <c r="G190" s="414">
        <f t="shared" si="2"/>
        <v>0</v>
      </c>
      <c r="H190" s="165"/>
      <c r="I190" s="152" t="s">
        <v>170</v>
      </c>
    </row>
    <row r="191" spans="1:14" s="25" customFormat="1" ht="10.5" hidden="1" customHeight="1">
      <c r="A191" s="166"/>
      <c r="B191" s="155"/>
      <c r="C191" s="419"/>
      <c r="D191" s="420"/>
      <c r="E191" s="162" t="s">
        <v>465</v>
      </c>
      <c r="F191" s="170"/>
      <c r="G191" s="414">
        <f t="shared" si="2"/>
        <v>0</v>
      </c>
      <c r="H191" s="171"/>
      <c r="I191" s="152" t="s">
        <v>170</v>
      </c>
      <c r="J191" s="24"/>
      <c r="K191" s="24"/>
      <c r="L191" s="24"/>
      <c r="M191" s="24"/>
      <c r="N191" s="24"/>
    </row>
    <row r="192" spans="1:14" s="24" customFormat="1" hidden="1">
      <c r="A192" s="166">
        <v>2331</v>
      </c>
      <c r="B192" s="187" t="s">
        <v>67</v>
      </c>
      <c r="C192" s="422">
        <v>3</v>
      </c>
      <c r="D192" s="423">
        <v>1</v>
      </c>
      <c r="E192" s="162" t="s">
        <v>556</v>
      </c>
      <c r="F192" s="180" t="s">
        <v>214</v>
      </c>
      <c r="G192" s="414">
        <f t="shared" si="2"/>
        <v>0</v>
      </c>
      <c r="H192" s="165"/>
      <c r="I192" s="152" t="s">
        <v>170</v>
      </c>
    </row>
    <row r="193" spans="1:14" s="24" customFormat="1" ht="36" hidden="1">
      <c r="A193" s="166"/>
      <c r="B193" s="172"/>
      <c r="C193" s="422"/>
      <c r="D193" s="423"/>
      <c r="E193" s="162" t="s">
        <v>930</v>
      </c>
      <c r="F193" s="175"/>
      <c r="G193" s="414">
        <f t="shared" si="2"/>
        <v>0</v>
      </c>
      <c r="H193" s="165"/>
      <c r="I193" s="152" t="s">
        <v>170</v>
      </c>
    </row>
    <row r="194" spans="1:14" s="24" customFormat="1" hidden="1">
      <c r="A194" s="166"/>
      <c r="B194" s="172"/>
      <c r="C194" s="422"/>
      <c r="D194" s="423"/>
      <c r="E194" s="162" t="s">
        <v>44</v>
      </c>
      <c r="F194" s="175"/>
      <c r="G194" s="414">
        <f t="shared" si="2"/>
        <v>0</v>
      </c>
      <c r="H194" s="165"/>
      <c r="I194" s="152" t="s">
        <v>170</v>
      </c>
    </row>
    <row r="195" spans="1:14" s="24" customFormat="1" hidden="1">
      <c r="A195" s="166"/>
      <c r="B195" s="172"/>
      <c r="C195" s="422"/>
      <c r="D195" s="423"/>
      <c r="E195" s="162" t="s">
        <v>44</v>
      </c>
      <c r="F195" s="175"/>
      <c r="G195" s="414">
        <f t="shared" si="2"/>
        <v>0</v>
      </c>
      <c r="H195" s="165"/>
      <c r="I195" s="152" t="s">
        <v>170</v>
      </c>
    </row>
    <row r="196" spans="1:14" s="24" customFormat="1" hidden="1">
      <c r="A196" s="166">
        <v>2332</v>
      </c>
      <c r="B196" s="187" t="s">
        <v>67</v>
      </c>
      <c r="C196" s="422">
        <v>3</v>
      </c>
      <c r="D196" s="423">
        <v>2</v>
      </c>
      <c r="E196" s="162" t="s">
        <v>599</v>
      </c>
      <c r="F196" s="180"/>
      <c r="G196" s="414">
        <f t="shared" si="2"/>
        <v>0</v>
      </c>
      <c r="H196" s="165"/>
      <c r="I196" s="152" t="s">
        <v>170</v>
      </c>
    </row>
    <row r="197" spans="1:14" s="24" customFormat="1" ht="36" hidden="1">
      <c r="A197" s="166"/>
      <c r="B197" s="172"/>
      <c r="C197" s="422"/>
      <c r="D197" s="423"/>
      <c r="E197" s="162" t="s">
        <v>930</v>
      </c>
      <c r="F197" s="175"/>
      <c r="G197" s="414">
        <f t="shared" si="2"/>
        <v>0</v>
      </c>
      <c r="H197" s="165"/>
      <c r="I197" s="152" t="s">
        <v>170</v>
      </c>
    </row>
    <row r="198" spans="1:14" s="24" customFormat="1" hidden="1">
      <c r="A198" s="166"/>
      <c r="B198" s="172"/>
      <c r="C198" s="422"/>
      <c r="D198" s="423"/>
      <c r="E198" s="162" t="s">
        <v>44</v>
      </c>
      <c r="F198" s="175"/>
      <c r="G198" s="414">
        <f t="shared" si="2"/>
        <v>0</v>
      </c>
      <c r="H198" s="165"/>
      <c r="I198" s="152" t="s">
        <v>170</v>
      </c>
    </row>
    <row r="199" spans="1:14" s="24" customFormat="1" hidden="1">
      <c r="A199" s="166"/>
      <c r="B199" s="172"/>
      <c r="C199" s="422"/>
      <c r="D199" s="423"/>
      <c r="E199" s="162" t="s">
        <v>44</v>
      </c>
      <c r="F199" s="175"/>
      <c r="G199" s="414">
        <f t="shared" si="2"/>
        <v>0</v>
      </c>
      <c r="H199" s="165"/>
      <c r="I199" s="152" t="s">
        <v>170</v>
      </c>
    </row>
    <row r="200" spans="1:14" s="24" customFormat="1" hidden="1">
      <c r="A200" s="166">
        <v>2340</v>
      </c>
      <c r="B200" s="185" t="s">
        <v>67</v>
      </c>
      <c r="C200" s="419">
        <v>4</v>
      </c>
      <c r="D200" s="420">
        <v>0</v>
      </c>
      <c r="E200" s="169" t="s">
        <v>600</v>
      </c>
      <c r="F200" s="180"/>
      <c r="G200" s="414">
        <f t="shared" si="2"/>
        <v>0</v>
      </c>
      <c r="H200" s="165"/>
      <c r="I200" s="152" t="s">
        <v>170</v>
      </c>
    </row>
    <row r="201" spans="1:14" s="25" customFormat="1" ht="10.5" hidden="1" customHeight="1">
      <c r="A201" s="166"/>
      <c r="B201" s="155"/>
      <c r="C201" s="419"/>
      <c r="D201" s="420"/>
      <c r="E201" s="162" t="s">
        <v>465</v>
      </c>
      <c r="F201" s="170"/>
      <c r="G201" s="414">
        <f t="shared" si="2"/>
        <v>0</v>
      </c>
      <c r="H201" s="171"/>
      <c r="I201" s="152" t="s">
        <v>170</v>
      </c>
      <c r="J201" s="24"/>
      <c r="K201" s="24"/>
      <c r="L201" s="24"/>
      <c r="M201" s="24"/>
      <c r="N201" s="24"/>
    </row>
    <row r="202" spans="1:14" s="24" customFormat="1" hidden="1">
      <c r="A202" s="166">
        <v>2341</v>
      </c>
      <c r="B202" s="187" t="s">
        <v>67</v>
      </c>
      <c r="C202" s="422">
        <v>4</v>
      </c>
      <c r="D202" s="423">
        <v>1</v>
      </c>
      <c r="E202" s="162" t="s">
        <v>600</v>
      </c>
      <c r="F202" s="180"/>
      <c r="G202" s="414">
        <f t="shared" si="2"/>
        <v>0</v>
      </c>
      <c r="H202" s="165"/>
      <c r="I202" s="152" t="s">
        <v>170</v>
      </c>
    </row>
    <row r="203" spans="1:14" s="24" customFormat="1" ht="36" hidden="1">
      <c r="A203" s="166"/>
      <c r="B203" s="172"/>
      <c r="C203" s="422"/>
      <c r="D203" s="423"/>
      <c r="E203" s="162" t="s">
        <v>930</v>
      </c>
      <c r="F203" s="175"/>
      <c r="G203" s="414">
        <f t="shared" si="2"/>
        <v>0</v>
      </c>
      <c r="H203" s="165"/>
      <c r="I203" s="152" t="s">
        <v>170</v>
      </c>
    </row>
    <row r="204" spans="1:14" s="24" customFormat="1" hidden="1">
      <c r="A204" s="166"/>
      <c r="B204" s="172"/>
      <c r="C204" s="422"/>
      <c r="D204" s="423"/>
      <c r="E204" s="162" t="s">
        <v>44</v>
      </c>
      <c r="F204" s="175"/>
      <c r="G204" s="414">
        <f t="shared" si="2"/>
        <v>0</v>
      </c>
      <c r="H204" s="165"/>
      <c r="I204" s="152" t="s">
        <v>170</v>
      </c>
    </row>
    <row r="205" spans="1:14" s="24" customFormat="1" hidden="1">
      <c r="A205" s="166"/>
      <c r="B205" s="172"/>
      <c r="C205" s="422"/>
      <c r="D205" s="423"/>
      <c r="E205" s="162" t="s">
        <v>44</v>
      </c>
      <c r="F205" s="175"/>
      <c r="G205" s="414">
        <f t="shared" si="2"/>
        <v>0</v>
      </c>
      <c r="H205" s="165"/>
      <c r="I205" s="152" t="s">
        <v>170</v>
      </c>
    </row>
    <row r="206" spans="1:14" s="24" customFormat="1" hidden="1">
      <c r="A206" s="166">
        <v>2350</v>
      </c>
      <c r="B206" s="185" t="s">
        <v>67</v>
      </c>
      <c r="C206" s="419">
        <v>5</v>
      </c>
      <c r="D206" s="420">
        <v>0</v>
      </c>
      <c r="E206" s="169" t="s">
        <v>557</v>
      </c>
      <c r="F206" s="170" t="s">
        <v>215</v>
      </c>
      <c r="G206" s="414">
        <f t="shared" si="2"/>
        <v>0</v>
      </c>
      <c r="H206" s="165"/>
      <c r="I206" s="152" t="s">
        <v>170</v>
      </c>
    </row>
    <row r="207" spans="1:14" s="25" customFormat="1" ht="10.5" hidden="1" customHeight="1">
      <c r="A207" s="166"/>
      <c r="B207" s="155"/>
      <c r="C207" s="419"/>
      <c r="D207" s="420"/>
      <c r="E207" s="162" t="s">
        <v>465</v>
      </c>
      <c r="F207" s="170"/>
      <c r="G207" s="414">
        <f t="shared" si="2"/>
        <v>0</v>
      </c>
      <c r="H207" s="171"/>
      <c r="I207" s="152" t="s">
        <v>170</v>
      </c>
      <c r="J207" s="24"/>
      <c r="K207" s="24"/>
      <c r="L207" s="24"/>
      <c r="M207" s="24"/>
      <c r="N207" s="24"/>
    </row>
    <row r="208" spans="1:14" s="24" customFormat="1" hidden="1">
      <c r="A208" s="166">
        <v>2351</v>
      </c>
      <c r="B208" s="187" t="s">
        <v>67</v>
      </c>
      <c r="C208" s="422">
        <v>5</v>
      </c>
      <c r="D208" s="423">
        <v>1</v>
      </c>
      <c r="E208" s="162" t="s">
        <v>558</v>
      </c>
      <c r="F208" s="180" t="s">
        <v>215</v>
      </c>
      <c r="G208" s="414">
        <f t="shared" ref="G208:G273" si="3">H208</f>
        <v>0</v>
      </c>
      <c r="H208" s="165"/>
      <c r="I208" s="152" t="s">
        <v>170</v>
      </c>
    </row>
    <row r="209" spans="1:14" s="24" customFormat="1" ht="36" hidden="1">
      <c r="A209" s="166"/>
      <c r="B209" s="172"/>
      <c r="C209" s="422"/>
      <c r="D209" s="423"/>
      <c r="E209" s="162" t="s">
        <v>930</v>
      </c>
      <c r="F209" s="175"/>
      <c r="G209" s="414">
        <f t="shared" si="3"/>
        <v>0</v>
      </c>
      <c r="H209" s="165"/>
      <c r="I209" s="152" t="s">
        <v>170</v>
      </c>
    </row>
    <row r="210" spans="1:14" s="24" customFormat="1" hidden="1">
      <c r="A210" s="166"/>
      <c r="B210" s="172"/>
      <c r="C210" s="422"/>
      <c r="D210" s="423"/>
      <c r="E210" s="162" t="s">
        <v>44</v>
      </c>
      <c r="F210" s="175"/>
      <c r="G210" s="414">
        <f t="shared" si="3"/>
        <v>0</v>
      </c>
      <c r="H210" s="165"/>
      <c r="I210" s="152" t="s">
        <v>170</v>
      </c>
    </row>
    <row r="211" spans="1:14" s="24" customFormat="1" hidden="1">
      <c r="A211" s="166"/>
      <c r="B211" s="172"/>
      <c r="C211" s="422"/>
      <c r="D211" s="423"/>
      <c r="E211" s="162" t="s">
        <v>44</v>
      </c>
      <c r="F211" s="175"/>
      <c r="G211" s="414">
        <f t="shared" si="3"/>
        <v>0</v>
      </c>
      <c r="H211" s="165"/>
      <c r="I211" s="152" t="s">
        <v>170</v>
      </c>
    </row>
    <row r="212" spans="1:14" s="24" customFormat="1" ht="36" hidden="1">
      <c r="A212" s="166">
        <v>2360</v>
      </c>
      <c r="B212" s="185" t="s">
        <v>67</v>
      </c>
      <c r="C212" s="419">
        <v>6</v>
      </c>
      <c r="D212" s="420">
        <v>0</v>
      </c>
      <c r="E212" s="169" t="s">
        <v>687</v>
      </c>
      <c r="F212" s="170" t="s">
        <v>216</v>
      </c>
      <c r="G212" s="414">
        <f t="shared" si="3"/>
        <v>0</v>
      </c>
      <c r="H212" s="165"/>
      <c r="I212" s="152" t="s">
        <v>170</v>
      </c>
    </row>
    <row r="213" spans="1:14" s="25" customFormat="1" ht="10.5" hidden="1" customHeight="1">
      <c r="A213" s="166"/>
      <c r="B213" s="155"/>
      <c r="C213" s="419"/>
      <c r="D213" s="420"/>
      <c r="E213" s="162" t="s">
        <v>465</v>
      </c>
      <c r="F213" s="170"/>
      <c r="G213" s="414">
        <f t="shared" si="3"/>
        <v>0</v>
      </c>
      <c r="H213" s="171"/>
      <c r="I213" s="152" t="s">
        <v>170</v>
      </c>
      <c r="J213" s="24"/>
      <c r="K213" s="24"/>
      <c r="L213" s="24"/>
      <c r="M213" s="24"/>
      <c r="N213" s="24"/>
    </row>
    <row r="214" spans="1:14" s="24" customFormat="1" ht="24" hidden="1">
      <c r="A214" s="166">
        <v>2361</v>
      </c>
      <c r="B214" s="187" t="s">
        <v>67</v>
      </c>
      <c r="C214" s="422">
        <v>6</v>
      </c>
      <c r="D214" s="423">
        <v>1</v>
      </c>
      <c r="E214" s="162" t="s">
        <v>687</v>
      </c>
      <c r="F214" s="180" t="s">
        <v>217</v>
      </c>
      <c r="G214" s="414">
        <f t="shared" si="3"/>
        <v>0</v>
      </c>
      <c r="H214" s="165"/>
      <c r="I214" s="152" t="s">
        <v>170</v>
      </c>
    </row>
    <row r="215" spans="1:14" s="24" customFormat="1" ht="36" hidden="1">
      <c r="A215" s="166"/>
      <c r="B215" s="172"/>
      <c r="C215" s="422"/>
      <c r="D215" s="423"/>
      <c r="E215" s="162" t="s">
        <v>930</v>
      </c>
      <c r="F215" s="175"/>
      <c r="G215" s="414">
        <f t="shared" si="3"/>
        <v>0</v>
      </c>
      <c r="H215" s="165"/>
      <c r="I215" s="152" t="s">
        <v>170</v>
      </c>
    </row>
    <row r="216" spans="1:14" s="24" customFormat="1" hidden="1">
      <c r="A216" s="166"/>
      <c r="B216" s="172"/>
      <c r="C216" s="422"/>
      <c r="D216" s="423"/>
      <c r="E216" s="162" t="s">
        <v>44</v>
      </c>
      <c r="F216" s="175"/>
      <c r="G216" s="414">
        <f t="shared" si="3"/>
        <v>0</v>
      </c>
      <c r="H216" s="165"/>
      <c r="I216" s="152" t="s">
        <v>170</v>
      </c>
    </row>
    <row r="217" spans="1:14" s="24" customFormat="1" hidden="1">
      <c r="A217" s="166"/>
      <c r="B217" s="172"/>
      <c r="C217" s="422"/>
      <c r="D217" s="423"/>
      <c r="E217" s="162" t="s">
        <v>44</v>
      </c>
      <c r="F217" s="175"/>
      <c r="G217" s="414">
        <f t="shared" si="3"/>
        <v>0</v>
      </c>
      <c r="H217" s="165"/>
      <c r="I217" s="152" t="s">
        <v>170</v>
      </c>
    </row>
    <row r="218" spans="1:14" s="24" customFormat="1" ht="28.5" hidden="1">
      <c r="A218" s="166">
        <v>2370</v>
      </c>
      <c r="B218" s="185" t="s">
        <v>67</v>
      </c>
      <c r="C218" s="419">
        <v>7</v>
      </c>
      <c r="D218" s="420">
        <v>0</v>
      </c>
      <c r="E218" s="169" t="s">
        <v>602</v>
      </c>
      <c r="F218" s="170" t="s">
        <v>218</v>
      </c>
      <c r="G218" s="414">
        <f t="shared" si="3"/>
        <v>0</v>
      </c>
      <c r="H218" s="165"/>
      <c r="I218" s="152" t="s">
        <v>170</v>
      </c>
    </row>
    <row r="219" spans="1:14" s="25" customFormat="1" ht="10.5" hidden="1" customHeight="1">
      <c r="A219" s="166"/>
      <c r="B219" s="155"/>
      <c r="C219" s="419"/>
      <c r="D219" s="420"/>
      <c r="E219" s="162" t="s">
        <v>465</v>
      </c>
      <c r="F219" s="170"/>
      <c r="G219" s="414">
        <f t="shared" si="3"/>
        <v>0</v>
      </c>
      <c r="H219" s="171"/>
      <c r="I219" s="152" t="s">
        <v>170</v>
      </c>
      <c r="J219" s="24"/>
      <c r="K219" s="24"/>
      <c r="L219" s="24"/>
      <c r="M219" s="24"/>
      <c r="N219" s="24"/>
    </row>
    <row r="220" spans="1:14" s="24" customFormat="1" ht="24" hidden="1">
      <c r="A220" s="166">
        <v>2371</v>
      </c>
      <c r="B220" s="187" t="s">
        <v>67</v>
      </c>
      <c r="C220" s="422">
        <v>7</v>
      </c>
      <c r="D220" s="423">
        <v>1</v>
      </c>
      <c r="E220" s="162" t="s">
        <v>602</v>
      </c>
      <c r="F220" s="180" t="s">
        <v>219</v>
      </c>
      <c r="G220" s="414">
        <f t="shared" si="3"/>
        <v>0</v>
      </c>
      <c r="H220" s="165"/>
      <c r="I220" s="152" t="s">
        <v>170</v>
      </c>
    </row>
    <row r="221" spans="1:14" s="24" customFormat="1" ht="36" hidden="1">
      <c r="A221" s="166"/>
      <c r="B221" s="172"/>
      <c r="C221" s="422"/>
      <c r="D221" s="423"/>
      <c r="E221" s="162" t="s">
        <v>930</v>
      </c>
      <c r="F221" s="175"/>
      <c r="G221" s="414">
        <f t="shared" si="3"/>
        <v>0</v>
      </c>
      <c r="H221" s="165"/>
      <c r="I221" s="152" t="s">
        <v>170</v>
      </c>
    </row>
    <row r="222" spans="1:14" s="24" customFormat="1" hidden="1">
      <c r="A222" s="166"/>
      <c r="B222" s="172"/>
      <c r="C222" s="422"/>
      <c r="D222" s="423"/>
      <c r="E222" s="162" t="s">
        <v>44</v>
      </c>
      <c r="F222" s="175"/>
      <c r="G222" s="414">
        <f t="shared" si="3"/>
        <v>0</v>
      </c>
      <c r="H222" s="165"/>
      <c r="I222" s="152" t="s">
        <v>170</v>
      </c>
    </row>
    <row r="223" spans="1:14" s="24" customFormat="1" hidden="1">
      <c r="A223" s="166"/>
      <c r="B223" s="172"/>
      <c r="C223" s="422"/>
      <c r="D223" s="423"/>
      <c r="E223" s="162" t="s">
        <v>44</v>
      </c>
      <c r="F223" s="175"/>
      <c r="G223" s="414">
        <f t="shared" si="3"/>
        <v>0</v>
      </c>
      <c r="H223" s="165"/>
      <c r="I223" s="152" t="s">
        <v>170</v>
      </c>
    </row>
    <row r="224" spans="1:14" s="23" customFormat="1" ht="40.5" customHeight="1">
      <c r="A224" s="182">
        <v>2200</v>
      </c>
      <c r="B224" s="155" t="s">
        <v>66</v>
      </c>
      <c r="C224" s="167">
        <v>0</v>
      </c>
      <c r="D224" s="168">
        <v>0</v>
      </c>
      <c r="E224" s="158" t="s">
        <v>571</v>
      </c>
      <c r="F224" s="183" t="s">
        <v>198</v>
      </c>
      <c r="G224" s="414">
        <f t="shared" si="3"/>
        <v>13160</v>
      </c>
      <c r="H224" s="179">
        <f>H226</f>
        <v>13160</v>
      </c>
      <c r="I224" s="152" t="s">
        <v>170</v>
      </c>
      <c r="J224" s="24"/>
      <c r="K224" s="24"/>
      <c r="L224" s="24"/>
      <c r="M224" s="24"/>
      <c r="N224" s="24"/>
    </row>
    <row r="225" spans="1:14" s="24" customFormat="1" ht="11.25" customHeight="1">
      <c r="A225" s="161"/>
      <c r="B225" s="155"/>
      <c r="C225" s="156"/>
      <c r="D225" s="157"/>
      <c r="E225" s="162" t="s">
        <v>469</v>
      </c>
      <c r="F225" s="163"/>
      <c r="G225" s="414"/>
      <c r="H225" s="165"/>
      <c r="I225" s="152" t="s">
        <v>170</v>
      </c>
    </row>
    <row r="226" spans="1:14" s="24" customFormat="1">
      <c r="A226" s="166">
        <v>2220</v>
      </c>
      <c r="B226" s="155" t="s">
        <v>66</v>
      </c>
      <c r="C226" s="167">
        <v>2</v>
      </c>
      <c r="D226" s="168">
        <v>0</v>
      </c>
      <c r="E226" s="169" t="s">
        <v>684</v>
      </c>
      <c r="F226" s="184" t="s">
        <v>201</v>
      </c>
      <c r="G226" s="414">
        <f t="shared" si="3"/>
        <v>13160</v>
      </c>
      <c r="H226" s="179">
        <f>H228</f>
        <v>13160</v>
      </c>
      <c r="I226" s="152" t="s">
        <v>170</v>
      </c>
    </row>
    <row r="227" spans="1:14" s="25" customFormat="1" ht="10.5" customHeight="1">
      <c r="A227" s="166"/>
      <c r="B227" s="155"/>
      <c r="C227" s="167"/>
      <c r="D227" s="168"/>
      <c r="E227" s="162" t="s">
        <v>465</v>
      </c>
      <c r="F227" s="170"/>
      <c r="G227" s="414"/>
      <c r="H227" s="160"/>
      <c r="I227" s="152" t="s">
        <v>170</v>
      </c>
      <c r="J227" s="24"/>
      <c r="K227" s="24"/>
      <c r="L227" s="24"/>
      <c r="M227" s="24"/>
      <c r="N227" s="24"/>
    </row>
    <row r="228" spans="1:14" s="24" customFormat="1">
      <c r="A228" s="166">
        <v>2221</v>
      </c>
      <c r="B228" s="172" t="s">
        <v>66</v>
      </c>
      <c r="C228" s="173">
        <v>2</v>
      </c>
      <c r="D228" s="174">
        <v>1</v>
      </c>
      <c r="E228" s="162" t="s">
        <v>685</v>
      </c>
      <c r="F228" s="180" t="s">
        <v>202</v>
      </c>
      <c r="G228" s="414">
        <f t="shared" si="3"/>
        <v>13160</v>
      </c>
      <c r="H228" s="179">
        <f>H230+H231+H232+H234+H233</f>
        <v>13160</v>
      </c>
      <c r="I228" s="152" t="s">
        <v>170</v>
      </c>
    </row>
    <row r="229" spans="1:14" s="24" customFormat="1" ht="36">
      <c r="A229" s="166"/>
      <c r="B229" s="172"/>
      <c r="C229" s="173"/>
      <c r="D229" s="174"/>
      <c r="E229" s="162" t="s">
        <v>930</v>
      </c>
      <c r="F229" s="180"/>
      <c r="G229" s="414"/>
      <c r="H229" s="165"/>
      <c r="I229" s="152" t="s">
        <v>170</v>
      </c>
    </row>
    <row r="230" spans="1:14" s="24" customFormat="1" ht="16.5" thickBot="1">
      <c r="A230" s="166"/>
      <c r="B230" s="172"/>
      <c r="C230" s="422"/>
      <c r="D230" s="423"/>
      <c r="E230" s="430" t="s">
        <v>802</v>
      </c>
      <c r="F230" s="175"/>
      <c r="G230" s="414">
        <f t="shared" si="3"/>
        <v>1700</v>
      </c>
      <c r="H230" s="165">
        <v>1700</v>
      </c>
      <c r="I230" s="152" t="s">
        <v>170</v>
      </c>
    </row>
    <row r="231" spans="1:14" s="24" customFormat="1">
      <c r="A231" s="166"/>
      <c r="B231" s="172"/>
      <c r="C231" s="173"/>
      <c r="D231" s="174"/>
      <c r="E231" s="246" t="s">
        <v>803</v>
      </c>
      <c r="F231" s="180"/>
      <c r="G231" s="414">
        <f t="shared" si="3"/>
        <v>500</v>
      </c>
      <c r="H231" s="179">
        <v>500</v>
      </c>
      <c r="I231" s="152" t="s">
        <v>170</v>
      </c>
    </row>
    <row r="232" spans="1:14" s="24" customFormat="1">
      <c r="A232" s="166"/>
      <c r="B232" s="172"/>
      <c r="C232" s="173"/>
      <c r="D232" s="174"/>
      <c r="E232" s="283" t="s">
        <v>807</v>
      </c>
      <c r="F232" s="180"/>
      <c r="G232" s="414">
        <f t="shared" si="3"/>
        <v>560</v>
      </c>
      <c r="H232" s="179">
        <v>560</v>
      </c>
      <c r="I232" s="152" t="s">
        <v>170</v>
      </c>
    </row>
    <row r="233" spans="1:14" s="24" customFormat="1">
      <c r="A233" s="166"/>
      <c r="B233" s="172"/>
      <c r="C233" s="173"/>
      <c r="D233" s="174"/>
      <c r="E233" s="435" t="s">
        <v>435</v>
      </c>
      <c r="F233" s="180"/>
      <c r="G233" s="414">
        <f>H233</f>
        <v>8500</v>
      </c>
      <c r="H233" s="179">
        <v>8500</v>
      </c>
      <c r="I233" s="152"/>
    </row>
    <row r="234" spans="1:14" s="24" customFormat="1" ht="16.5" thickBot="1">
      <c r="A234" s="166"/>
      <c r="B234" s="172"/>
      <c r="C234" s="173"/>
      <c r="D234" s="174"/>
      <c r="E234" s="272" t="s">
        <v>811</v>
      </c>
      <c r="F234" s="180"/>
      <c r="G234" s="414">
        <f t="shared" si="3"/>
        <v>1900</v>
      </c>
      <c r="H234" s="179">
        <v>1900</v>
      </c>
      <c r="I234" s="152" t="s">
        <v>170</v>
      </c>
    </row>
    <row r="235" spans="1:14" s="23" customFormat="1" ht="52.5" customHeight="1">
      <c r="A235" s="182">
        <v>2400</v>
      </c>
      <c r="B235" s="185" t="s">
        <v>68</v>
      </c>
      <c r="C235" s="419">
        <v>0</v>
      </c>
      <c r="D235" s="420">
        <v>0</v>
      </c>
      <c r="E235" s="186" t="s">
        <v>573</v>
      </c>
      <c r="F235" s="183" t="s">
        <v>220</v>
      </c>
      <c r="G235" s="414">
        <f t="shared" si="3"/>
        <v>40280</v>
      </c>
      <c r="H235" s="160">
        <f>H247+H258+H254</f>
        <v>40280</v>
      </c>
      <c r="I235" s="152" t="s">
        <v>170</v>
      </c>
      <c r="J235" s="24"/>
      <c r="K235" s="24"/>
      <c r="L235" s="24"/>
      <c r="M235" s="24"/>
      <c r="N235" s="24"/>
    </row>
    <row r="236" spans="1:14" s="24" customFormat="1" ht="11.25" customHeight="1">
      <c r="A236" s="161"/>
      <c r="B236" s="155"/>
      <c r="C236" s="415"/>
      <c r="D236" s="416"/>
      <c r="E236" s="162" t="s">
        <v>469</v>
      </c>
      <c r="F236" s="163"/>
      <c r="G236" s="414"/>
      <c r="H236" s="165"/>
      <c r="I236" s="152" t="s">
        <v>170</v>
      </c>
    </row>
    <row r="237" spans="1:14" s="24" customFormat="1" ht="28.5" hidden="1">
      <c r="A237" s="166">
        <v>2410</v>
      </c>
      <c r="B237" s="185" t="s">
        <v>68</v>
      </c>
      <c r="C237" s="419">
        <v>1</v>
      </c>
      <c r="D237" s="420">
        <v>0</v>
      </c>
      <c r="E237" s="169" t="s">
        <v>688</v>
      </c>
      <c r="F237" s="170" t="s">
        <v>222</v>
      </c>
      <c r="G237" s="414">
        <f t="shared" si="3"/>
        <v>0</v>
      </c>
      <c r="H237" s="165"/>
      <c r="I237" s="152" t="s">
        <v>170</v>
      </c>
    </row>
    <row r="238" spans="1:14" s="25" customFormat="1" ht="10.5" hidden="1" customHeight="1">
      <c r="A238" s="166"/>
      <c r="B238" s="155"/>
      <c r="C238" s="419"/>
      <c r="D238" s="420"/>
      <c r="E238" s="162" t="s">
        <v>465</v>
      </c>
      <c r="F238" s="170"/>
      <c r="G238" s="414">
        <f t="shared" si="3"/>
        <v>0</v>
      </c>
      <c r="H238" s="171"/>
      <c r="I238" s="152" t="s">
        <v>170</v>
      </c>
      <c r="J238" s="24"/>
      <c r="K238" s="24"/>
      <c r="L238" s="24"/>
      <c r="M238" s="24"/>
      <c r="N238" s="24"/>
    </row>
    <row r="239" spans="1:14" s="24" customFormat="1" ht="24" hidden="1">
      <c r="A239" s="166">
        <v>2411</v>
      </c>
      <c r="B239" s="187" t="s">
        <v>68</v>
      </c>
      <c r="C239" s="422">
        <v>1</v>
      </c>
      <c r="D239" s="423">
        <v>1</v>
      </c>
      <c r="E239" s="162" t="s">
        <v>603</v>
      </c>
      <c r="F239" s="175" t="s">
        <v>223</v>
      </c>
      <c r="G239" s="414">
        <f t="shared" si="3"/>
        <v>0</v>
      </c>
      <c r="H239" s="165"/>
      <c r="I239" s="152" t="s">
        <v>170</v>
      </c>
    </row>
    <row r="240" spans="1:14" s="24" customFormat="1" ht="36" hidden="1">
      <c r="A240" s="166"/>
      <c r="B240" s="172"/>
      <c r="C240" s="422"/>
      <c r="D240" s="423"/>
      <c r="E240" s="162" t="s">
        <v>930</v>
      </c>
      <c r="F240" s="175"/>
      <c r="G240" s="414">
        <f t="shared" si="3"/>
        <v>0</v>
      </c>
      <c r="H240" s="165"/>
      <c r="I240" s="152" t="s">
        <v>170</v>
      </c>
    </row>
    <row r="241" spans="1:14" s="24" customFormat="1" hidden="1">
      <c r="A241" s="166"/>
      <c r="B241" s="172"/>
      <c r="C241" s="422"/>
      <c r="D241" s="423"/>
      <c r="E241" s="162" t="s">
        <v>44</v>
      </c>
      <c r="F241" s="175"/>
      <c r="G241" s="414">
        <f t="shared" si="3"/>
        <v>0</v>
      </c>
      <c r="H241" s="165"/>
      <c r="I241" s="152" t="s">
        <v>170</v>
      </c>
    </row>
    <row r="242" spans="1:14" s="24" customFormat="1" hidden="1">
      <c r="A242" s="166"/>
      <c r="B242" s="172"/>
      <c r="C242" s="422"/>
      <c r="D242" s="423"/>
      <c r="E242" s="162" t="s">
        <v>44</v>
      </c>
      <c r="F242" s="175"/>
      <c r="G242" s="414">
        <f t="shared" si="3"/>
        <v>0</v>
      </c>
      <c r="H242" s="165"/>
      <c r="I242" s="152" t="s">
        <v>170</v>
      </c>
    </row>
    <row r="243" spans="1:14" s="24" customFormat="1" ht="24" hidden="1">
      <c r="A243" s="166">
        <v>2412</v>
      </c>
      <c r="B243" s="187" t="s">
        <v>68</v>
      </c>
      <c r="C243" s="422">
        <v>1</v>
      </c>
      <c r="D243" s="423">
        <v>2</v>
      </c>
      <c r="E243" s="162" t="s">
        <v>689</v>
      </c>
      <c r="F243" s="180" t="s">
        <v>224</v>
      </c>
      <c r="G243" s="414">
        <f t="shared" si="3"/>
        <v>0</v>
      </c>
      <c r="H243" s="165"/>
      <c r="I243" s="152" t="s">
        <v>170</v>
      </c>
    </row>
    <row r="244" spans="1:14" s="24" customFormat="1" ht="36" hidden="1">
      <c r="A244" s="166"/>
      <c r="B244" s="172"/>
      <c r="C244" s="422"/>
      <c r="D244" s="423"/>
      <c r="E244" s="162" t="s">
        <v>930</v>
      </c>
      <c r="F244" s="175"/>
      <c r="G244" s="414">
        <f t="shared" si="3"/>
        <v>0</v>
      </c>
      <c r="H244" s="165"/>
      <c r="I244" s="152" t="s">
        <v>170</v>
      </c>
    </row>
    <row r="245" spans="1:14" s="24" customFormat="1" hidden="1">
      <c r="A245" s="166"/>
      <c r="B245" s="172"/>
      <c r="C245" s="422"/>
      <c r="D245" s="423"/>
      <c r="E245" s="162" t="s">
        <v>44</v>
      </c>
      <c r="F245" s="175"/>
      <c r="G245" s="414">
        <f t="shared" si="3"/>
        <v>0</v>
      </c>
      <c r="H245" s="165"/>
      <c r="I245" s="152" t="s">
        <v>170</v>
      </c>
    </row>
    <row r="246" spans="1:14" s="24" customFormat="1" hidden="1">
      <c r="A246" s="166"/>
      <c r="B246" s="172"/>
      <c r="C246" s="422"/>
      <c r="D246" s="423"/>
      <c r="E246" s="162" t="s">
        <v>44</v>
      </c>
      <c r="F246" s="175"/>
      <c r="G246" s="414">
        <f t="shared" si="3"/>
        <v>0</v>
      </c>
      <c r="H246" s="165"/>
      <c r="I246" s="152" t="s">
        <v>170</v>
      </c>
    </row>
    <row r="247" spans="1:14" s="24" customFormat="1" ht="24">
      <c r="A247" s="166">
        <v>2420</v>
      </c>
      <c r="B247" s="185" t="s">
        <v>68</v>
      </c>
      <c r="C247" s="167">
        <v>2</v>
      </c>
      <c r="D247" s="168">
        <v>0</v>
      </c>
      <c r="E247" s="169" t="s">
        <v>604</v>
      </c>
      <c r="F247" s="170" t="s">
        <v>225</v>
      </c>
      <c r="G247" s="414">
        <f t="shared" si="3"/>
        <v>3060</v>
      </c>
      <c r="H247" s="160">
        <f>H249</f>
        <v>3060</v>
      </c>
      <c r="I247" s="152" t="s">
        <v>170</v>
      </c>
    </row>
    <row r="248" spans="1:14" s="25" customFormat="1" ht="10.5" customHeight="1">
      <c r="A248" s="166"/>
      <c r="B248" s="155"/>
      <c r="C248" s="167"/>
      <c r="D248" s="168"/>
      <c r="E248" s="162" t="s">
        <v>465</v>
      </c>
      <c r="F248" s="170"/>
      <c r="G248" s="414"/>
      <c r="H248" s="160"/>
      <c r="I248" s="152" t="s">
        <v>170</v>
      </c>
      <c r="J248" s="24"/>
      <c r="K248" s="24"/>
      <c r="L248" s="24"/>
      <c r="M248" s="24"/>
      <c r="N248" s="24"/>
    </row>
    <row r="249" spans="1:14" s="24" customFormat="1">
      <c r="A249" s="166">
        <v>2421</v>
      </c>
      <c r="B249" s="187" t="s">
        <v>68</v>
      </c>
      <c r="C249" s="173">
        <v>2</v>
      </c>
      <c r="D249" s="174">
        <v>1</v>
      </c>
      <c r="E249" s="424" t="s">
        <v>605</v>
      </c>
      <c r="F249" s="180" t="s">
        <v>226</v>
      </c>
      <c r="G249" s="414">
        <f t="shared" si="3"/>
        <v>3060</v>
      </c>
      <c r="H249" s="160">
        <f>H251+H252+H253</f>
        <v>3060</v>
      </c>
      <c r="I249" s="152" t="s">
        <v>170</v>
      </c>
    </row>
    <row r="250" spans="1:14" s="24" customFormat="1" ht="36">
      <c r="A250" s="166"/>
      <c r="B250" s="187"/>
      <c r="C250" s="173"/>
      <c r="D250" s="174"/>
      <c r="E250" s="162" t="s">
        <v>930</v>
      </c>
      <c r="F250" s="180"/>
      <c r="G250" s="414"/>
      <c r="H250" s="165"/>
      <c r="I250" s="152" t="s">
        <v>170</v>
      </c>
    </row>
    <row r="251" spans="1:14" s="24" customFormat="1" ht="24">
      <c r="A251" s="166"/>
      <c r="B251" s="187"/>
      <c r="C251" s="173"/>
      <c r="D251" s="174"/>
      <c r="E251" s="283" t="s">
        <v>905</v>
      </c>
      <c r="F251" s="180"/>
      <c r="G251" s="414">
        <f t="shared" si="3"/>
        <v>2500</v>
      </c>
      <c r="H251" s="179">
        <v>2500</v>
      </c>
      <c r="I251" s="152" t="s">
        <v>170</v>
      </c>
    </row>
    <row r="252" spans="1:14" s="24" customFormat="1" ht="26.25" customHeight="1" thickBot="1">
      <c r="A252" s="166"/>
      <c r="B252" s="172"/>
      <c r="C252" s="422"/>
      <c r="D252" s="423"/>
      <c r="E252" s="430" t="s">
        <v>802</v>
      </c>
      <c r="F252" s="175"/>
      <c r="G252" s="414">
        <f t="shared" si="3"/>
        <v>560</v>
      </c>
      <c r="H252" s="425">
        <v>560</v>
      </c>
      <c r="I252" s="277" t="s">
        <v>170</v>
      </c>
    </row>
    <row r="253" spans="1:14" s="24" customFormat="1" ht="16.5" thickBot="1">
      <c r="A253" s="166"/>
      <c r="B253" s="187"/>
      <c r="C253" s="173"/>
      <c r="D253" s="174"/>
      <c r="E253" s="430" t="s">
        <v>419</v>
      </c>
      <c r="F253" s="180"/>
      <c r="G253" s="414">
        <f t="shared" si="3"/>
        <v>0</v>
      </c>
      <c r="H253" s="425"/>
      <c r="I253" s="277" t="s">
        <v>170</v>
      </c>
    </row>
    <row r="254" spans="1:14" s="24" customFormat="1">
      <c r="A254" s="166">
        <v>2430</v>
      </c>
      <c r="B254" s="185" t="s">
        <v>68</v>
      </c>
      <c r="C254" s="167">
        <v>3</v>
      </c>
      <c r="D254" s="168">
        <v>0</v>
      </c>
      <c r="E254" s="169" t="s">
        <v>690</v>
      </c>
      <c r="F254" s="170" t="s">
        <v>229</v>
      </c>
      <c r="G254" s="414">
        <f t="shared" si="3"/>
        <v>2500</v>
      </c>
      <c r="H254" s="421">
        <f>H255</f>
        <v>2500</v>
      </c>
      <c r="I254" s="277" t="s">
        <v>170</v>
      </c>
    </row>
    <row r="255" spans="1:14" s="24" customFormat="1">
      <c r="A255" s="166">
        <v>2436</v>
      </c>
      <c r="B255" s="187" t="s">
        <v>68</v>
      </c>
      <c r="C255" s="173">
        <v>3</v>
      </c>
      <c r="D255" s="174">
        <v>6</v>
      </c>
      <c r="E255" s="162" t="s">
        <v>560</v>
      </c>
      <c r="F255" s="180" t="s">
        <v>235</v>
      </c>
      <c r="G255" s="414">
        <f t="shared" si="3"/>
        <v>2500</v>
      </c>
      <c r="H255" s="429">
        <f>H257</f>
        <v>2500</v>
      </c>
      <c r="I255" s="277" t="s">
        <v>170</v>
      </c>
    </row>
    <row r="256" spans="1:14" s="24" customFormat="1" ht="36">
      <c r="A256" s="166"/>
      <c r="B256" s="187"/>
      <c r="C256" s="173"/>
      <c r="D256" s="174"/>
      <c r="E256" s="162" t="s">
        <v>930</v>
      </c>
      <c r="F256" s="180"/>
      <c r="G256" s="414"/>
      <c r="H256" s="429"/>
      <c r="I256" s="277" t="s">
        <v>170</v>
      </c>
    </row>
    <row r="257" spans="1:14" s="24" customFormat="1" ht="16.5" thickBot="1">
      <c r="A257" s="166"/>
      <c r="B257" s="187"/>
      <c r="C257" s="173"/>
      <c r="D257" s="174"/>
      <c r="E257" s="430" t="s">
        <v>419</v>
      </c>
      <c r="F257" s="180"/>
      <c r="G257" s="414">
        <f t="shared" si="3"/>
        <v>2500</v>
      </c>
      <c r="H257" s="429">
        <f>3000-500</f>
        <v>2500</v>
      </c>
      <c r="I257" s="277" t="s">
        <v>170</v>
      </c>
    </row>
    <row r="258" spans="1:14" s="24" customFormat="1">
      <c r="A258" s="166">
        <v>2450</v>
      </c>
      <c r="B258" s="185" t="s">
        <v>68</v>
      </c>
      <c r="C258" s="419">
        <v>5</v>
      </c>
      <c r="D258" s="420">
        <v>0</v>
      </c>
      <c r="E258" s="169" t="s">
        <v>561</v>
      </c>
      <c r="F258" s="184" t="s">
        <v>240</v>
      </c>
      <c r="G258" s="414">
        <f t="shared" si="3"/>
        <v>34720</v>
      </c>
      <c r="H258" s="417">
        <f>H259</f>
        <v>34720</v>
      </c>
      <c r="I258" s="277" t="s">
        <v>170</v>
      </c>
    </row>
    <row r="259" spans="1:14" s="24" customFormat="1">
      <c r="A259" s="166">
        <v>2451</v>
      </c>
      <c r="B259" s="187" t="s">
        <v>68</v>
      </c>
      <c r="C259" s="173" t="s">
        <v>69</v>
      </c>
      <c r="D259" s="174" t="s">
        <v>65</v>
      </c>
      <c r="E259" s="424" t="s">
        <v>925</v>
      </c>
      <c r="F259" s="180"/>
      <c r="G259" s="414">
        <f t="shared" si="3"/>
        <v>34720</v>
      </c>
      <c r="H259" s="437">
        <f>H261+H260+H264+H263+H262</f>
        <v>34720</v>
      </c>
      <c r="I259" s="277" t="s">
        <v>170</v>
      </c>
    </row>
    <row r="260" spans="1:14" s="24" customFormat="1">
      <c r="A260" s="166"/>
      <c r="B260" s="187"/>
      <c r="C260" s="173"/>
      <c r="D260" s="174"/>
      <c r="E260" s="283" t="s">
        <v>758</v>
      </c>
      <c r="F260" s="180"/>
      <c r="G260" s="414">
        <f t="shared" si="3"/>
        <v>300</v>
      </c>
      <c r="H260" s="438">
        <v>300</v>
      </c>
      <c r="I260" s="277" t="s">
        <v>170</v>
      </c>
    </row>
    <row r="261" spans="1:14" s="24" customFormat="1" ht="24">
      <c r="A261" s="166"/>
      <c r="B261" s="187"/>
      <c r="C261" s="173"/>
      <c r="D261" s="174"/>
      <c r="E261" s="283" t="s">
        <v>905</v>
      </c>
      <c r="F261" s="180"/>
      <c r="G261" s="414">
        <f t="shared" si="3"/>
        <v>33700</v>
      </c>
      <c r="H261" s="425">
        <v>33700</v>
      </c>
      <c r="I261" s="277" t="s">
        <v>170</v>
      </c>
    </row>
    <row r="262" spans="1:14" s="24" customFormat="1">
      <c r="A262" s="166"/>
      <c r="B262" s="187"/>
      <c r="C262" s="173"/>
      <c r="D262" s="174"/>
      <c r="E262" s="440" t="s">
        <v>864</v>
      </c>
      <c r="F262" s="180"/>
      <c r="G262" s="414">
        <f>H262</f>
        <v>720</v>
      </c>
      <c r="H262" s="425">
        <v>720</v>
      </c>
      <c r="I262" s="277"/>
    </row>
    <row r="263" spans="1:14" s="24" customFormat="1">
      <c r="A263" s="166"/>
      <c r="B263" s="187"/>
      <c r="C263" s="173"/>
      <c r="D263" s="174"/>
      <c r="E263" s="283" t="s">
        <v>421</v>
      </c>
      <c r="F263" s="180"/>
      <c r="G263" s="414">
        <f t="shared" si="3"/>
        <v>0</v>
      </c>
      <c r="H263" s="425"/>
      <c r="I263" s="277" t="s">
        <v>170</v>
      </c>
    </row>
    <row r="264" spans="1:14" s="24" customFormat="1">
      <c r="A264" s="166"/>
      <c r="B264" s="187"/>
      <c r="C264" s="173"/>
      <c r="D264" s="174"/>
      <c r="E264" s="426" t="s">
        <v>419</v>
      </c>
      <c r="F264" s="180"/>
      <c r="G264" s="414">
        <f t="shared" si="3"/>
        <v>0</v>
      </c>
      <c r="H264" s="425"/>
      <c r="I264" s="277" t="s">
        <v>170</v>
      </c>
    </row>
    <row r="265" spans="1:14" s="23" customFormat="1" ht="34.5" customHeight="1">
      <c r="A265" s="182">
        <v>2500</v>
      </c>
      <c r="B265" s="185" t="s">
        <v>69</v>
      </c>
      <c r="C265" s="419">
        <v>0</v>
      </c>
      <c r="D265" s="420">
        <v>0</v>
      </c>
      <c r="E265" s="186" t="s">
        <v>574</v>
      </c>
      <c r="F265" s="183" t="s">
        <v>264</v>
      </c>
      <c r="G265" s="414">
        <f t="shared" si="3"/>
        <v>19275.2</v>
      </c>
      <c r="H265" s="417">
        <f>H267+H275</f>
        <v>19275.2</v>
      </c>
      <c r="I265" s="277" t="s">
        <v>170</v>
      </c>
      <c r="J265" s="24"/>
      <c r="K265" s="24"/>
      <c r="L265" s="24"/>
      <c r="M265" s="24"/>
      <c r="N265" s="24"/>
    </row>
    <row r="266" spans="1:14" s="24" customFormat="1" ht="11.25" customHeight="1">
      <c r="A266" s="161"/>
      <c r="B266" s="155"/>
      <c r="C266" s="415"/>
      <c r="D266" s="416"/>
      <c r="E266" s="162" t="s">
        <v>469</v>
      </c>
      <c r="F266" s="163"/>
      <c r="G266" s="414"/>
      <c r="H266" s="418"/>
      <c r="I266" s="277" t="s">
        <v>170</v>
      </c>
    </row>
    <row r="267" spans="1:14" s="24" customFormat="1">
      <c r="A267" s="166">
        <v>2510</v>
      </c>
      <c r="B267" s="185" t="s">
        <v>69</v>
      </c>
      <c r="C267" s="419">
        <v>1</v>
      </c>
      <c r="D267" s="420">
        <v>0</v>
      </c>
      <c r="E267" s="169" t="s">
        <v>615</v>
      </c>
      <c r="F267" s="170" t="s">
        <v>265</v>
      </c>
      <c r="G267" s="414">
        <f t="shared" si="3"/>
        <v>15610</v>
      </c>
      <c r="H267" s="417">
        <f>H269</f>
        <v>15610</v>
      </c>
      <c r="I267" s="277" t="s">
        <v>170</v>
      </c>
    </row>
    <row r="268" spans="1:14" s="25" customFormat="1" ht="10.5" customHeight="1">
      <c r="A268" s="166"/>
      <c r="B268" s="155"/>
      <c r="C268" s="419"/>
      <c r="D268" s="420"/>
      <c r="E268" s="162" t="s">
        <v>465</v>
      </c>
      <c r="F268" s="170"/>
      <c r="G268" s="414"/>
      <c r="H268" s="421"/>
      <c r="I268" s="277" t="s">
        <v>170</v>
      </c>
      <c r="J268" s="24"/>
      <c r="K268" s="24"/>
      <c r="L268" s="24"/>
      <c r="M268" s="24"/>
      <c r="N268" s="24"/>
    </row>
    <row r="269" spans="1:14" s="24" customFormat="1">
      <c r="A269" s="166">
        <v>2511</v>
      </c>
      <c r="B269" s="187" t="s">
        <v>69</v>
      </c>
      <c r="C269" s="422">
        <v>1</v>
      </c>
      <c r="D269" s="423">
        <v>1</v>
      </c>
      <c r="E269" s="162" t="s">
        <v>615</v>
      </c>
      <c r="F269" s="180" t="s">
        <v>266</v>
      </c>
      <c r="G269" s="414">
        <f t="shared" si="3"/>
        <v>15610</v>
      </c>
      <c r="H269" s="417">
        <f>H271+H272+H273+H274</f>
        <v>15610</v>
      </c>
      <c r="I269" s="277" t="s">
        <v>170</v>
      </c>
    </row>
    <row r="270" spans="1:14" s="24" customFormat="1" ht="36">
      <c r="A270" s="166"/>
      <c r="B270" s="172"/>
      <c r="C270" s="422"/>
      <c r="D270" s="423"/>
      <c r="E270" s="162" t="s">
        <v>930</v>
      </c>
      <c r="F270" s="175"/>
      <c r="G270" s="414"/>
      <c r="H270" s="429"/>
      <c r="I270" s="277" t="s">
        <v>170</v>
      </c>
    </row>
    <row r="271" spans="1:14" s="24" customFormat="1" ht="24">
      <c r="A271" s="166"/>
      <c r="B271" s="172"/>
      <c r="C271" s="422"/>
      <c r="D271" s="423"/>
      <c r="E271" s="439" t="s">
        <v>808</v>
      </c>
      <c r="F271" s="175"/>
      <c r="G271" s="414">
        <f t="shared" si="3"/>
        <v>150</v>
      </c>
      <c r="H271" s="425">
        <v>150</v>
      </c>
      <c r="I271" s="277" t="s">
        <v>170</v>
      </c>
    </row>
    <row r="272" spans="1:14" s="24" customFormat="1">
      <c r="A272" s="166"/>
      <c r="B272" s="172"/>
      <c r="C272" s="422"/>
      <c r="D272" s="423"/>
      <c r="E272" s="283" t="s">
        <v>810</v>
      </c>
      <c r="F272" s="175"/>
      <c r="G272" s="414">
        <f t="shared" si="3"/>
        <v>100</v>
      </c>
      <c r="H272" s="429">
        <v>100</v>
      </c>
      <c r="I272" s="277" t="s">
        <v>170</v>
      </c>
    </row>
    <row r="273" spans="1:14" s="24" customFormat="1" ht="24">
      <c r="A273" s="166"/>
      <c r="B273" s="172"/>
      <c r="C273" s="422"/>
      <c r="D273" s="423"/>
      <c r="E273" s="283" t="s">
        <v>905</v>
      </c>
      <c r="F273" s="175"/>
      <c r="G273" s="414">
        <f t="shared" si="3"/>
        <v>15000</v>
      </c>
      <c r="H273" s="429">
        <v>15000</v>
      </c>
      <c r="I273" s="277" t="s">
        <v>170</v>
      </c>
    </row>
    <row r="274" spans="1:14" s="24" customFormat="1">
      <c r="A274" s="166"/>
      <c r="B274" s="172"/>
      <c r="C274" s="422"/>
      <c r="D274" s="423"/>
      <c r="E274" s="433" t="s">
        <v>924</v>
      </c>
      <c r="F274" s="175"/>
      <c r="G274" s="414">
        <f t="shared" ref="G274:G337" si="4">H274</f>
        <v>360</v>
      </c>
      <c r="H274" s="429">
        <v>360</v>
      </c>
      <c r="I274" s="277" t="s">
        <v>170</v>
      </c>
    </row>
    <row r="275" spans="1:14" s="23" customFormat="1" ht="44.25" customHeight="1">
      <c r="A275" s="166">
        <v>2560</v>
      </c>
      <c r="B275" s="185" t="s">
        <v>69</v>
      </c>
      <c r="C275" s="167">
        <v>6</v>
      </c>
      <c r="D275" s="168">
        <v>0</v>
      </c>
      <c r="E275" s="169" t="s">
        <v>619</v>
      </c>
      <c r="F275" s="170" t="s">
        <v>275</v>
      </c>
      <c r="G275" s="414">
        <f t="shared" si="4"/>
        <v>3665.2</v>
      </c>
      <c r="H275" s="421">
        <f>H277</f>
        <v>3665.2</v>
      </c>
      <c r="I275" s="277" t="s">
        <v>170</v>
      </c>
      <c r="J275" s="24"/>
      <c r="K275" s="24"/>
      <c r="L275" s="24"/>
      <c r="M275" s="24"/>
      <c r="N275" s="24"/>
    </row>
    <row r="276" spans="1:14" s="24" customFormat="1">
      <c r="A276" s="166"/>
      <c r="B276" s="155"/>
      <c r="C276" s="167"/>
      <c r="D276" s="168"/>
      <c r="E276" s="162" t="s">
        <v>465</v>
      </c>
      <c r="F276" s="170"/>
      <c r="G276" s="414"/>
      <c r="H276" s="421"/>
      <c r="I276" s="277" t="s">
        <v>170</v>
      </c>
    </row>
    <row r="277" spans="1:14" s="25" customFormat="1" ht="27.75" customHeight="1">
      <c r="A277" s="166">
        <v>2561</v>
      </c>
      <c r="B277" s="187" t="s">
        <v>69</v>
      </c>
      <c r="C277" s="173">
        <v>6</v>
      </c>
      <c r="D277" s="174">
        <v>1</v>
      </c>
      <c r="E277" s="162" t="s">
        <v>619</v>
      </c>
      <c r="F277" s="180" t="s">
        <v>276</v>
      </c>
      <c r="G277" s="414">
        <f t="shared" si="4"/>
        <v>3665.2</v>
      </c>
      <c r="H277" s="417">
        <f>H279+H281+H282+H280</f>
        <v>3665.2</v>
      </c>
      <c r="I277" s="277" t="s">
        <v>170</v>
      </c>
      <c r="J277" s="24"/>
      <c r="K277" s="24"/>
      <c r="L277" s="24"/>
      <c r="M277" s="24"/>
      <c r="N277" s="24"/>
    </row>
    <row r="278" spans="1:14" s="25" customFormat="1" ht="27.75" customHeight="1">
      <c r="A278" s="166"/>
      <c r="B278" s="172"/>
      <c r="C278" s="422"/>
      <c r="D278" s="423"/>
      <c r="E278" s="162" t="s">
        <v>930</v>
      </c>
      <c r="F278" s="175"/>
      <c r="G278" s="414"/>
      <c r="H278" s="429"/>
      <c r="I278" s="277" t="s">
        <v>170</v>
      </c>
      <c r="J278" s="24"/>
      <c r="K278" s="24"/>
      <c r="L278" s="24"/>
      <c r="M278" s="24"/>
      <c r="N278" s="24"/>
    </row>
    <row r="279" spans="1:14" s="25" customFormat="1" ht="27.75" customHeight="1">
      <c r="A279" s="166"/>
      <c r="B279" s="172"/>
      <c r="C279" s="422"/>
      <c r="D279" s="423"/>
      <c r="E279" s="439" t="s">
        <v>808</v>
      </c>
      <c r="F279" s="175"/>
      <c r="G279" s="414">
        <f t="shared" si="4"/>
        <v>400</v>
      </c>
      <c r="H279" s="425">
        <v>400</v>
      </c>
      <c r="I279" s="277" t="s">
        <v>170</v>
      </c>
      <c r="J279" s="24"/>
      <c r="K279" s="24"/>
      <c r="L279" s="24"/>
      <c r="M279" s="24"/>
      <c r="N279" s="24"/>
    </row>
    <row r="280" spans="1:14" s="24" customFormat="1" ht="26.25" customHeight="1" thickBot="1">
      <c r="A280" s="166"/>
      <c r="B280" s="172"/>
      <c r="C280" s="422"/>
      <c r="D280" s="423"/>
      <c r="E280" s="430" t="s">
        <v>423</v>
      </c>
      <c r="F280" s="175"/>
      <c r="G280" s="414">
        <f t="shared" si="4"/>
        <v>365.2</v>
      </c>
      <c r="H280" s="425">
        <v>365.2</v>
      </c>
      <c r="I280" s="277" t="s">
        <v>170</v>
      </c>
    </row>
    <row r="281" spans="1:14" s="25" customFormat="1" ht="27.75" customHeight="1">
      <c r="A281" s="166"/>
      <c r="B281" s="172"/>
      <c r="C281" s="422"/>
      <c r="D281" s="423"/>
      <c r="E281" s="283" t="s">
        <v>810</v>
      </c>
      <c r="F281" s="175"/>
      <c r="G281" s="414">
        <f t="shared" si="4"/>
        <v>300</v>
      </c>
      <c r="H281" s="429">
        <v>300</v>
      </c>
      <c r="I281" s="277" t="s">
        <v>170</v>
      </c>
      <c r="J281" s="24"/>
      <c r="K281" s="24"/>
      <c r="L281" s="24"/>
      <c r="M281" s="24"/>
      <c r="N281" s="24"/>
    </row>
    <row r="282" spans="1:14" s="25" customFormat="1" ht="27.75" customHeight="1">
      <c r="A282" s="166"/>
      <c r="B282" s="172"/>
      <c r="C282" s="422"/>
      <c r="D282" s="423"/>
      <c r="E282" s="283" t="s">
        <v>905</v>
      </c>
      <c r="F282" s="175"/>
      <c r="G282" s="414">
        <f t="shared" si="4"/>
        <v>2600</v>
      </c>
      <c r="H282" s="429">
        <v>2600</v>
      </c>
      <c r="I282" s="277" t="s">
        <v>170</v>
      </c>
      <c r="J282" s="24"/>
      <c r="K282" s="24"/>
      <c r="L282" s="24"/>
      <c r="M282" s="24"/>
      <c r="N282" s="24"/>
    </row>
    <row r="283" spans="1:14" s="24" customFormat="1" ht="34.5">
      <c r="A283" s="182">
        <v>2600</v>
      </c>
      <c r="B283" s="185" t="s">
        <v>70</v>
      </c>
      <c r="C283" s="167">
        <v>0</v>
      </c>
      <c r="D283" s="168">
        <v>0</v>
      </c>
      <c r="E283" s="186" t="s">
        <v>575</v>
      </c>
      <c r="F283" s="183" t="s">
        <v>277</v>
      </c>
      <c r="G283" s="414">
        <f t="shared" si="4"/>
        <v>20493.166000000001</v>
      </c>
      <c r="H283" s="425">
        <f>H285+H304+H297</f>
        <v>20493.166000000001</v>
      </c>
      <c r="I283" s="277" t="s">
        <v>170</v>
      </c>
    </row>
    <row r="284" spans="1:14" s="24" customFormat="1">
      <c r="A284" s="166"/>
      <c r="B284" s="172"/>
      <c r="C284" s="422"/>
      <c r="D284" s="423"/>
      <c r="E284" s="162"/>
      <c r="F284" s="175"/>
      <c r="G284" s="414"/>
      <c r="H284" s="425"/>
      <c r="I284" s="277" t="s">
        <v>170</v>
      </c>
    </row>
    <row r="285" spans="1:14" s="24" customFormat="1">
      <c r="A285" s="166">
        <v>2630</v>
      </c>
      <c r="B285" s="185" t="s">
        <v>70</v>
      </c>
      <c r="C285" s="419">
        <v>3</v>
      </c>
      <c r="D285" s="420">
        <v>0</v>
      </c>
      <c r="E285" s="169" t="s">
        <v>622</v>
      </c>
      <c r="F285" s="170" t="s">
        <v>282</v>
      </c>
      <c r="G285" s="414">
        <f>H285+I285</f>
        <v>34518.005000000005</v>
      </c>
      <c r="H285" s="417">
        <f>H287</f>
        <v>8500</v>
      </c>
      <c r="I285" s="277">
        <f>I287</f>
        <v>26018.005000000001</v>
      </c>
    </row>
    <row r="286" spans="1:14" s="24" customFormat="1">
      <c r="A286" s="166"/>
      <c r="B286" s="155"/>
      <c r="C286" s="419"/>
      <c r="D286" s="420"/>
      <c r="E286" s="162" t="s">
        <v>465</v>
      </c>
      <c r="F286" s="170"/>
      <c r="G286" s="414"/>
      <c r="H286" s="417"/>
      <c r="I286" s="277" t="s">
        <v>170</v>
      </c>
    </row>
    <row r="287" spans="1:14" s="24" customFormat="1">
      <c r="A287" s="166">
        <v>2631</v>
      </c>
      <c r="B287" s="187" t="s">
        <v>70</v>
      </c>
      <c r="C287" s="422">
        <v>3</v>
      </c>
      <c r="D287" s="423">
        <v>1</v>
      </c>
      <c r="E287" s="162" t="s">
        <v>623</v>
      </c>
      <c r="F287" s="189" t="s">
        <v>283</v>
      </c>
      <c r="G287" s="414">
        <f>H287+I287</f>
        <v>34518.005000000005</v>
      </c>
      <c r="H287" s="417">
        <f>H289+H290+H291+H292+H293</f>
        <v>8500</v>
      </c>
      <c r="I287" s="277">
        <f>I294</f>
        <v>26018.005000000001</v>
      </c>
    </row>
    <row r="288" spans="1:14" s="24" customFormat="1" ht="36">
      <c r="A288" s="166"/>
      <c r="B288" s="172"/>
      <c r="C288" s="422"/>
      <c r="D288" s="423"/>
      <c r="E288" s="162" t="s">
        <v>930</v>
      </c>
      <c r="F288" s="175"/>
      <c r="G288" s="414"/>
      <c r="H288" s="425"/>
      <c r="I288" s="277" t="s">
        <v>170</v>
      </c>
    </row>
    <row r="289" spans="1:14" s="24" customFormat="1">
      <c r="A289" s="166"/>
      <c r="B289" s="172"/>
      <c r="C289" s="422"/>
      <c r="D289" s="423"/>
      <c r="E289" s="427" t="s">
        <v>791</v>
      </c>
      <c r="F289" s="175"/>
      <c r="G289" s="414">
        <f t="shared" si="4"/>
        <v>700</v>
      </c>
      <c r="H289" s="425">
        <v>700</v>
      </c>
      <c r="I289" s="277" t="s">
        <v>170</v>
      </c>
    </row>
    <row r="290" spans="1:14" s="24" customFormat="1">
      <c r="A290" s="166"/>
      <c r="B290" s="172"/>
      <c r="C290" s="422"/>
      <c r="D290" s="423"/>
      <c r="E290" s="440" t="s">
        <v>802</v>
      </c>
      <c r="F290" s="175"/>
      <c r="G290" s="414">
        <f t="shared" si="4"/>
        <v>500</v>
      </c>
      <c r="H290" s="425">
        <v>500</v>
      </c>
      <c r="I290" s="277" t="s">
        <v>170</v>
      </c>
    </row>
    <row r="291" spans="1:14" s="24" customFormat="1">
      <c r="A291" s="166"/>
      <c r="B291" s="172"/>
      <c r="C291" s="422"/>
      <c r="D291" s="423"/>
      <c r="E291" s="441" t="s">
        <v>931</v>
      </c>
      <c r="F291" s="175"/>
      <c r="G291" s="414">
        <f t="shared" si="4"/>
        <v>500</v>
      </c>
      <c r="H291" s="425">
        <v>500</v>
      </c>
      <c r="I291" s="277" t="s">
        <v>170</v>
      </c>
    </row>
    <row r="292" spans="1:14" s="24" customFormat="1">
      <c r="A292" s="166"/>
      <c r="B292" s="172"/>
      <c r="C292" s="422"/>
      <c r="D292" s="423"/>
      <c r="E292" s="442" t="s">
        <v>811</v>
      </c>
      <c r="F292" s="175"/>
      <c r="G292" s="414">
        <f t="shared" si="4"/>
        <v>800</v>
      </c>
      <c r="H292" s="425">
        <v>800</v>
      </c>
      <c r="I292" s="277" t="s">
        <v>170</v>
      </c>
    </row>
    <row r="293" spans="1:14" s="24" customFormat="1" ht="24">
      <c r="A293" s="166"/>
      <c r="B293" s="172"/>
      <c r="C293" s="422"/>
      <c r="D293" s="423"/>
      <c r="E293" s="433" t="s">
        <v>905</v>
      </c>
      <c r="F293" s="175"/>
      <c r="G293" s="414">
        <f t="shared" si="4"/>
        <v>6000</v>
      </c>
      <c r="H293" s="425">
        <v>6000</v>
      </c>
      <c r="I293" s="277" t="s">
        <v>170</v>
      </c>
    </row>
    <row r="294" spans="1:14" s="25" customFormat="1" ht="16.5" customHeight="1">
      <c r="A294" s="166"/>
      <c r="B294" s="172"/>
      <c r="C294" s="422"/>
      <c r="D294" s="423"/>
      <c r="E294" s="283" t="s">
        <v>885</v>
      </c>
      <c r="F294" s="175"/>
      <c r="G294" s="414">
        <f>I294</f>
        <v>26018.005000000001</v>
      </c>
      <c r="H294" s="425"/>
      <c r="I294" s="277">
        <v>26018.005000000001</v>
      </c>
      <c r="J294" s="24"/>
      <c r="K294" s="24"/>
      <c r="L294" s="24"/>
      <c r="M294" s="24"/>
    </row>
    <row r="295" spans="1:14" s="24" customFormat="1">
      <c r="A295" s="166"/>
      <c r="B295" s="172"/>
      <c r="C295" s="422"/>
      <c r="D295" s="423"/>
      <c r="E295" s="283" t="s">
        <v>886</v>
      </c>
      <c r="F295" s="175"/>
      <c r="G295" s="414"/>
      <c r="H295" s="429"/>
      <c r="I295" s="277" t="s">
        <v>170</v>
      </c>
    </row>
    <row r="296" spans="1:14" s="24" customFormat="1">
      <c r="A296" s="166"/>
      <c r="B296" s="172"/>
      <c r="C296" s="422"/>
      <c r="D296" s="423"/>
      <c r="E296" s="283" t="s">
        <v>766</v>
      </c>
      <c r="F296" s="175"/>
      <c r="G296" s="414"/>
      <c r="H296" s="429"/>
      <c r="I296" s="277" t="s">
        <v>170</v>
      </c>
    </row>
    <row r="297" spans="1:14" s="24" customFormat="1">
      <c r="A297" s="166">
        <v>2640</v>
      </c>
      <c r="B297" s="185" t="s">
        <v>70</v>
      </c>
      <c r="C297" s="419">
        <v>4</v>
      </c>
      <c r="D297" s="420">
        <v>0</v>
      </c>
      <c r="E297" s="443" t="s">
        <v>673</v>
      </c>
      <c r="F297" s="170" t="s">
        <v>284</v>
      </c>
      <c r="G297" s="414">
        <f t="shared" si="4"/>
        <v>10493.166000000001</v>
      </c>
      <c r="H297" s="425">
        <f>H299</f>
        <v>10493.166000000001</v>
      </c>
      <c r="I297" s="277" t="s">
        <v>170</v>
      </c>
    </row>
    <row r="298" spans="1:14" s="24" customFormat="1">
      <c r="A298" s="166"/>
      <c r="B298" s="155"/>
      <c r="C298" s="419"/>
      <c r="D298" s="420"/>
      <c r="E298" s="162" t="s">
        <v>465</v>
      </c>
      <c r="F298" s="170"/>
      <c r="G298" s="414"/>
      <c r="H298" s="421"/>
      <c r="I298" s="277" t="s">
        <v>170</v>
      </c>
    </row>
    <row r="299" spans="1:14" s="24" customFormat="1">
      <c r="A299" s="166">
        <v>2641</v>
      </c>
      <c r="B299" s="187" t="s">
        <v>70</v>
      </c>
      <c r="C299" s="422">
        <v>4</v>
      </c>
      <c r="D299" s="423">
        <v>1</v>
      </c>
      <c r="E299" s="162" t="s">
        <v>674</v>
      </c>
      <c r="F299" s="180" t="s">
        <v>285</v>
      </c>
      <c r="G299" s="414">
        <f t="shared" si="4"/>
        <v>10493.166000000001</v>
      </c>
      <c r="H299" s="425">
        <f>H301+H302+H303</f>
        <v>10493.166000000001</v>
      </c>
      <c r="I299" s="277" t="s">
        <v>170</v>
      </c>
    </row>
    <row r="300" spans="1:14" s="23" customFormat="1" ht="33.75" customHeight="1">
      <c r="A300" s="166"/>
      <c r="B300" s="172"/>
      <c r="C300" s="422"/>
      <c r="D300" s="423"/>
      <c r="E300" s="162" t="s">
        <v>930</v>
      </c>
      <c r="F300" s="175"/>
      <c r="G300" s="414"/>
      <c r="H300" s="429"/>
      <c r="I300" s="277" t="s">
        <v>170</v>
      </c>
      <c r="J300" s="24"/>
      <c r="K300" s="24"/>
      <c r="L300" s="24"/>
      <c r="M300" s="24"/>
      <c r="N300" s="24"/>
    </row>
    <row r="301" spans="1:14" s="23" customFormat="1" ht="25.5" customHeight="1">
      <c r="A301" s="166"/>
      <c r="B301" s="172"/>
      <c r="C301" s="422"/>
      <c r="D301" s="423"/>
      <c r="E301" s="427" t="s">
        <v>791</v>
      </c>
      <c r="F301" s="175"/>
      <c r="G301" s="414">
        <f t="shared" si="4"/>
        <v>6300</v>
      </c>
      <c r="H301" s="425">
        <v>6300</v>
      </c>
      <c r="I301" s="277" t="s">
        <v>170</v>
      </c>
      <c r="J301" s="24"/>
      <c r="K301" s="24"/>
      <c r="L301" s="24"/>
      <c r="M301" s="24"/>
      <c r="N301" s="24"/>
    </row>
    <row r="302" spans="1:14" s="23" customFormat="1" ht="25.5" customHeight="1">
      <c r="A302" s="166"/>
      <c r="B302" s="172"/>
      <c r="C302" s="422"/>
      <c r="D302" s="423"/>
      <c r="E302" s="283" t="s">
        <v>807</v>
      </c>
      <c r="F302" s="175"/>
      <c r="G302" s="434">
        <f t="shared" si="4"/>
        <v>60</v>
      </c>
      <c r="H302" s="425">
        <v>60</v>
      </c>
      <c r="I302" s="277" t="s">
        <v>170</v>
      </c>
      <c r="J302" s="24"/>
      <c r="K302" s="24"/>
      <c r="L302" s="24"/>
      <c r="M302" s="24"/>
      <c r="N302" s="24"/>
    </row>
    <row r="303" spans="1:14" s="24" customFormat="1" ht="23.25" customHeight="1" thickBot="1">
      <c r="A303" s="166"/>
      <c r="B303" s="172"/>
      <c r="C303" s="422"/>
      <c r="D303" s="423"/>
      <c r="E303" s="431" t="s">
        <v>811</v>
      </c>
      <c r="F303" s="175"/>
      <c r="G303" s="414">
        <f t="shared" si="4"/>
        <v>4133.1660000000002</v>
      </c>
      <c r="H303" s="429">
        <v>4133.1660000000002</v>
      </c>
      <c r="I303" s="277" t="s">
        <v>170</v>
      </c>
    </row>
    <row r="304" spans="1:14" s="24" customFormat="1" ht="28.5">
      <c r="A304" s="166">
        <v>2660</v>
      </c>
      <c r="B304" s="185" t="s">
        <v>70</v>
      </c>
      <c r="C304" s="167">
        <v>6</v>
      </c>
      <c r="D304" s="168">
        <v>0</v>
      </c>
      <c r="E304" s="169" t="s">
        <v>624</v>
      </c>
      <c r="F304" s="184" t="s">
        <v>291</v>
      </c>
      <c r="G304" s="414">
        <f>H304</f>
        <v>1500</v>
      </c>
      <c r="H304" s="417">
        <f>H306</f>
        <v>1500</v>
      </c>
      <c r="I304" s="277" t="s">
        <v>170</v>
      </c>
    </row>
    <row r="305" spans="1:14" s="25" customFormat="1" ht="10.5" customHeight="1">
      <c r="A305" s="166"/>
      <c r="B305" s="155"/>
      <c r="C305" s="167"/>
      <c r="D305" s="168"/>
      <c r="E305" s="162" t="s">
        <v>465</v>
      </c>
      <c r="F305" s="170"/>
      <c r="G305" s="414"/>
      <c r="H305" s="421"/>
      <c r="I305" s="277" t="s">
        <v>170</v>
      </c>
      <c r="J305" s="24"/>
      <c r="K305" s="24"/>
      <c r="L305" s="24"/>
      <c r="M305" s="24"/>
      <c r="N305" s="24"/>
    </row>
    <row r="306" spans="1:14" s="24" customFormat="1" ht="28.5">
      <c r="A306" s="166">
        <v>2661</v>
      </c>
      <c r="B306" s="187" t="s">
        <v>70</v>
      </c>
      <c r="C306" s="173">
        <v>6</v>
      </c>
      <c r="D306" s="174">
        <v>1</v>
      </c>
      <c r="E306" s="162" t="s">
        <v>624</v>
      </c>
      <c r="F306" s="180" t="s">
        <v>292</v>
      </c>
      <c r="G306" s="414">
        <f>H306</f>
        <v>1500</v>
      </c>
      <c r="H306" s="425">
        <f>H308</f>
        <v>1500</v>
      </c>
      <c r="I306" s="277" t="s">
        <v>170</v>
      </c>
    </row>
    <row r="307" spans="1:14" s="24" customFormat="1" ht="36">
      <c r="A307" s="166"/>
      <c r="B307" s="172"/>
      <c r="C307" s="422"/>
      <c r="D307" s="423"/>
      <c r="E307" s="162" t="s">
        <v>930</v>
      </c>
      <c r="F307" s="175"/>
      <c r="G307" s="414"/>
      <c r="H307" s="425"/>
      <c r="I307" s="277" t="s">
        <v>170</v>
      </c>
    </row>
    <row r="308" spans="1:14" s="24" customFormat="1" ht="24">
      <c r="A308" s="166"/>
      <c r="B308" s="172"/>
      <c r="C308" s="422"/>
      <c r="D308" s="423"/>
      <c r="E308" s="283" t="s">
        <v>905</v>
      </c>
      <c r="F308" s="175"/>
      <c r="G308" s="414">
        <f>H308</f>
        <v>1500</v>
      </c>
      <c r="H308" s="425">
        <v>1500</v>
      </c>
      <c r="I308" s="277" t="s">
        <v>170</v>
      </c>
    </row>
    <row r="309" spans="1:14" s="25" customFormat="1" ht="16.5" customHeight="1">
      <c r="A309" s="166"/>
      <c r="B309" s="172"/>
      <c r="C309" s="422"/>
      <c r="D309" s="423"/>
      <c r="E309" s="283" t="s">
        <v>885</v>
      </c>
      <c r="F309" s="175"/>
      <c r="G309" s="414"/>
      <c r="H309" s="425"/>
      <c r="I309" s="277" t="s">
        <v>170</v>
      </c>
      <c r="J309" s="24"/>
      <c r="K309" s="24"/>
      <c r="L309" s="24"/>
      <c r="M309" s="24"/>
    </row>
    <row r="310" spans="1:14" s="24" customFormat="1">
      <c r="A310" s="166"/>
      <c r="B310" s="172"/>
      <c r="C310" s="422"/>
      <c r="D310" s="423"/>
      <c r="E310" s="283" t="s">
        <v>766</v>
      </c>
      <c r="F310" s="175"/>
      <c r="G310" s="414"/>
      <c r="H310" s="429"/>
      <c r="I310" s="277" t="s">
        <v>170</v>
      </c>
    </row>
    <row r="311" spans="1:14" s="24" customFormat="1" ht="22.5">
      <c r="A311" s="182">
        <v>2800</v>
      </c>
      <c r="B311" s="185" t="s">
        <v>72</v>
      </c>
      <c r="C311" s="167">
        <v>0</v>
      </c>
      <c r="D311" s="168">
        <v>0</v>
      </c>
      <c r="E311" s="186" t="s">
        <v>577</v>
      </c>
      <c r="F311" s="183" t="s">
        <v>313</v>
      </c>
      <c r="G311" s="414">
        <f t="shared" si="4"/>
        <v>7566</v>
      </c>
      <c r="H311" s="417">
        <f>H312+H321</f>
        <v>7566</v>
      </c>
      <c r="I311" s="277" t="s">
        <v>170</v>
      </c>
    </row>
    <row r="312" spans="1:14" s="24" customFormat="1">
      <c r="A312" s="166">
        <v>2820</v>
      </c>
      <c r="B312" s="185" t="s">
        <v>72</v>
      </c>
      <c r="C312" s="167">
        <v>2</v>
      </c>
      <c r="D312" s="168">
        <v>0</v>
      </c>
      <c r="E312" s="169" t="s">
        <v>638</v>
      </c>
      <c r="F312" s="170" t="s">
        <v>316</v>
      </c>
      <c r="G312" s="414">
        <f t="shared" si="4"/>
        <v>7366</v>
      </c>
      <c r="H312" s="417">
        <f>H314</f>
        <v>7366</v>
      </c>
      <c r="I312" s="277" t="s">
        <v>170</v>
      </c>
    </row>
    <row r="313" spans="1:14" s="24" customFormat="1">
      <c r="A313" s="166"/>
      <c r="B313" s="155"/>
      <c r="C313" s="167"/>
      <c r="D313" s="168"/>
      <c r="E313" s="162" t="s">
        <v>465</v>
      </c>
      <c r="F313" s="170"/>
      <c r="G313" s="414"/>
      <c r="H313" s="421"/>
      <c r="I313" s="277" t="s">
        <v>170</v>
      </c>
    </row>
    <row r="314" spans="1:14" s="24" customFormat="1">
      <c r="A314" s="166">
        <v>2824</v>
      </c>
      <c r="B314" s="187" t="s">
        <v>72</v>
      </c>
      <c r="C314" s="173">
        <v>2</v>
      </c>
      <c r="D314" s="174">
        <v>4</v>
      </c>
      <c r="E314" s="162" t="s">
        <v>641</v>
      </c>
      <c r="F314" s="180"/>
      <c r="G314" s="414">
        <f t="shared" si="4"/>
        <v>7366</v>
      </c>
      <c r="H314" s="425">
        <f>H315+H316+H317+H318</f>
        <v>7366</v>
      </c>
      <c r="I314" s="277" t="s">
        <v>170</v>
      </c>
    </row>
    <row r="315" spans="1:14" s="24" customFormat="1" ht="21.75" customHeight="1">
      <c r="A315" s="166"/>
      <c r="B315" s="187"/>
      <c r="C315" s="173"/>
      <c r="D315" s="174"/>
      <c r="E315" s="426" t="s">
        <v>801</v>
      </c>
      <c r="F315" s="180"/>
      <c r="G315" s="414">
        <f t="shared" si="4"/>
        <v>800</v>
      </c>
      <c r="H315" s="425">
        <v>800</v>
      </c>
      <c r="I315" s="277" t="s">
        <v>170</v>
      </c>
    </row>
    <row r="316" spans="1:14" s="24" customFormat="1" ht="29.25" customHeight="1" thickBot="1">
      <c r="A316" s="166"/>
      <c r="B316" s="187"/>
      <c r="C316" s="173"/>
      <c r="D316" s="174"/>
      <c r="E316" s="430" t="s">
        <v>802</v>
      </c>
      <c r="F316" s="180"/>
      <c r="G316" s="414">
        <f t="shared" si="4"/>
        <v>3966</v>
      </c>
      <c r="H316" s="425">
        <f>990+2976</f>
        <v>3966</v>
      </c>
      <c r="I316" s="277" t="s">
        <v>170</v>
      </c>
    </row>
    <row r="317" spans="1:14" s="23" customFormat="1" ht="35.25" customHeight="1" thickBot="1">
      <c r="A317" s="166" t="s">
        <v>88</v>
      </c>
      <c r="B317" s="187"/>
      <c r="C317" s="173"/>
      <c r="D317" s="174"/>
      <c r="E317" s="431" t="s">
        <v>811</v>
      </c>
      <c r="F317" s="180"/>
      <c r="G317" s="414">
        <f t="shared" si="4"/>
        <v>2600</v>
      </c>
      <c r="H317" s="425">
        <v>2600</v>
      </c>
      <c r="I317" s="277" t="s">
        <v>170</v>
      </c>
      <c r="J317" s="24"/>
      <c r="L317" s="24"/>
      <c r="M317" s="24"/>
      <c r="N317" s="24"/>
    </row>
    <row r="318" spans="1:14" s="24" customFormat="1" ht="17.25" customHeight="1" thickBot="1">
      <c r="A318" s="166"/>
      <c r="B318" s="187"/>
      <c r="C318" s="173"/>
      <c r="D318" s="174"/>
      <c r="E318" s="430" t="s">
        <v>420</v>
      </c>
      <c r="F318" s="180"/>
      <c r="G318" s="414">
        <f t="shared" si="4"/>
        <v>0</v>
      </c>
      <c r="H318" s="425"/>
      <c r="I318" s="277" t="s">
        <v>170</v>
      </c>
    </row>
    <row r="319" spans="1:14" s="24" customFormat="1">
      <c r="A319" s="166"/>
      <c r="B319" s="187"/>
      <c r="C319" s="173"/>
      <c r="D319" s="174"/>
      <c r="E319" s="283" t="s">
        <v>886</v>
      </c>
      <c r="F319" s="180"/>
      <c r="G319" s="414"/>
      <c r="H319" s="425"/>
      <c r="I319" s="277" t="s">
        <v>170</v>
      </c>
    </row>
    <row r="320" spans="1:14" s="24" customFormat="1">
      <c r="A320" s="166"/>
      <c r="B320" s="187"/>
      <c r="C320" s="173"/>
      <c r="D320" s="174"/>
      <c r="E320" s="222" t="s">
        <v>766</v>
      </c>
      <c r="F320" s="180"/>
      <c r="G320" s="414"/>
      <c r="H320" s="425"/>
      <c r="I320" s="277" t="s">
        <v>170</v>
      </c>
    </row>
    <row r="321" spans="1:14" s="24" customFormat="1" ht="19.5" customHeight="1">
      <c r="A321" s="166">
        <v>2840</v>
      </c>
      <c r="B321" s="185" t="s">
        <v>72</v>
      </c>
      <c r="C321" s="167">
        <v>4</v>
      </c>
      <c r="D321" s="168">
        <v>0</v>
      </c>
      <c r="E321" s="169" t="s">
        <v>645</v>
      </c>
      <c r="F321" s="184" t="s">
        <v>320</v>
      </c>
      <c r="G321" s="414">
        <f t="shared" si="4"/>
        <v>200</v>
      </c>
      <c r="H321" s="417">
        <f>H323</f>
        <v>200</v>
      </c>
      <c r="I321" s="277" t="s">
        <v>170</v>
      </c>
    </row>
    <row r="322" spans="1:14" s="25" customFormat="1" ht="19.5" customHeight="1">
      <c r="A322" s="166"/>
      <c r="B322" s="155"/>
      <c r="C322" s="167"/>
      <c r="D322" s="168"/>
      <c r="E322" s="162" t="s">
        <v>465</v>
      </c>
      <c r="F322" s="170"/>
      <c r="G322" s="414"/>
      <c r="H322" s="417"/>
      <c r="I322" s="277" t="s">
        <v>170</v>
      </c>
      <c r="J322" s="24"/>
      <c r="K322" s="24"/>
      <c r="L322" s="24"/>
      <c r="M322" s="24"/>
      <c r="N322" s="24"/>
    </row>
    <row r="323" spans="1:14" s="24" customFormat="1" ht="19.5" customHeight="1">
      <c r="A323" s="166">
        <v>2841</v>
      </c>
      <c r="B323" s="187" t="s">
        <v>72</v>
      </c>
      <c r="C323" s="173">
        <v>4</v>
      </c>
      <c r="D323" s="174">
        <v>1</v>
      </c>
      <c r="E323" s="424" t="s">
        <v>568</v>
      </c>
      <c r="F323" s="184"/>
      <c r="G323" s="414">
        <f t="shared" si="4"/>
        <v>200</v>
      </c>
      <c r="H323" s="417">
        <f>H325+H326</f>
        <v>200</v>
      </c>
      <c r="I323" s="277" t="s">
        <v>170</v>
      </c>
    </row>
    <row r="324" spans="1:14" s="24" customFormat="1" ht="30" customHeight="1">
      <c r="A324" s="166"/>
      <c r="B324" s="187"/>
      <c r="C324" s="173"/>
      <c r="D324" s="174"/>
      <c r="E324" s="162" t="s">
        <v>930</v>
      </c>
      <c r="F324" s="184"/>
      <c r="G324" s="414"/>
      <c r="H324" s="165"/>
      <c r="I324" s="277" t="s">
        <v>170</v>
      </c>
    </row>
    <row r="325" spans="1:14" s="24" customFormat="1" ht="30" customHeight="1">
      <c r="A325" s="166"/>
      <c r="B325" s="187"/>
      <c r="C325" s="173"/>
      <c r="D325" s="174"/>
      <c r="E325" s="162" t="s">
        <v>411</v>
      </c>
      <c r="F325" s="184"/>
      <c r="G325" s="414">
        <f t="shared" si="4"/>
        <v>200</v>
      </c>
      <c r="H325" s="165">
        <v>200</v>
      </c>
      <c r="I325" s="277" t="s">
        <v>170</v>
      </c>
    </row>
    <row r="326" spans="1:14" s="24" customFormat="1" ht="19.5" customHeight="1">
      <c r="A326" s="166"/>
      <c r="B326" s="187"/>
      <c r="C326" s="173"/>
      <c r="D326" s="174"/>
      <c r="E326" s="162" t="s">
        <v>926</v>
      </c>
      <c r="F326" s="184"/>
      <c r="G326" s="414"/>
      <c r="H326" s="165"/>
      <c r="I326" s="277" t="s">
        <v>170</v>
      </c>
    </row>
    <row r="327" spans="1:14" s="25" customFormat="1" ht="32.25" customHeight="1">
      <c r="A327" s="182">
        <v>2900</v>
      </c>
      <c r="B327" s="185" t="s">
        <v>73</v>
      </c>
      <c r="C327" s="419">
        <v>0</v>
      </c>
      <c r="D327" s="420">
        <v>0</v>
      </c>
      <c r="E327" s="186" t="s">
        <v>578</v>
      </c>
      <c r="F327" s="183" t="s">
        <v>387</v>
      </c>
      <c r="G327" s="414">
        <f t="shared" si="4"/>
        <v>52200</v>
      </c>
      <c r="H327" s="277">
        <f>H331</f>
        <v>52200</v>
      </c>
      <c r="I327" s="277" t="s">
        <v>170</v>
      </c>
      <c r="J327" s="24"/>
      <c r="K327" s="24"/>
      <c r="L327" s="24"/>
      <c r="M327" s="24"/>
      <c r="N327" s="24"/>
    </row>
    <row r="328" spans="1:14" s="24" customFormat="1">
      <c r="A328" s="161"/>
      <c r="B328" s="155"/>
      <c r="C328" s="415"/>
      <c r="D328" s="416"/>
      <c r="E328" s="162" t="s">
        <v>469</v>
      </c>
      <c r="F328" s="163"/>
      <c r="G328" s="414"/>
      <c r="H328" s="418"/>
      <c r="I328" s="277" t="s">
        <v>170</v>
      </c>
    </row>
    <row r="329" spans="1:14" s="24" customFormat="1" ht="24">
      <c r="A329" s="166">
        <v>2910</v>
      </c>
      <c r="B329" s="185" t="s">
        <v>73</v>
      </c>
      <c r="C329" s="419">
        <v>1</v>
      </c>
      <c r="D329" s="420">
        <v>0</v>
      </c>
      <c r="E329" s="169" t="s">
        <v>647</v>
      </c>
      <c r="F329" s="170" t="s">
        <v>388</v>
      </c>
      <c r="G329" s="414"/>
      <c r="H329" s="153"/>
      <c r="I329" s="277" t="s">
        <v>170</v>
      </c>
    </row>
    <row r="330" spans="1:14" s="24" customFormat="1">
      <c r="A330" s="166"/>
      <c r="B330" s="155"/>
      <c r="C330" s="419"/>
      <c r="D330" s="420"/>
      <c r="E330" s="162" t="s">
        <v>465</v>
      </c>
      <c r="F330" s="170"/>
      <c r="G330" s="414"/>
      <c r="H330" s="421"/>
      <c r="I330" s="277" t="s">
        <v>170</v>
      </c>
    </row>
    <row r="331" spans="1:14" s="24" customFormat="1" ht="15">
      <c r="A331" s="166">
        <v>2911</v>
      </c>
      <c r="B331" s="187" t="s">
        <v>73</v>
      </c>
      <c r="C331" s="422">
        <v>1</v>
      </c>
      <c r="D331" s="423">
        <v>1</v>
      </c>
      <c r="E331" s="162" t="s">
        <v>648</v>
      </c>
      <c r="F331" s="180" t="s">
        <v>389</v>
      </c>
      <c r="G331" s="414">
        <f t="shared" si="4"/>
        <v>52200</v>
      </c>
      <c r="H331" s="277">
        <f>H343+H345+H344</f>
        <v>52200</v>
      </c>
      <c r="I331" s="277" t="s">
        <v>170</v>
      </c>
    </row>
    <row r="332" spans="1:14" s="23" customFormat="1" ht="42" customHeight="1">
      <c r="A332" s="166"/>
      <c r="B332" s="172"/>
      <c r="C332" s="422"/>
      <c r="D332" s="423"/>
      <c r="E332" s="162" t="s">
        <v>930</v>
      </c>
      <c r="F332" s="175"/>
      <c r="G332" s="414"/>
      <c r="H332" s="429"/>
      <c r="I332" s="277" t="s">
        <v>170</v>
      </c>
      <c r="J332" s="24"/>
      <c r="K332" s="24"/>
      <c r="L332" s="24"/>
      <c r="M332" s="24"/>
      <c r="N332" s="24"/>
    </row>
    <row r="333" spans="1:14" s="24" customFormat="1" ht="24" hidden="1">
      <c r="A333" s="166"/>
      <c r="B333" s="172"/>
      <c r="C333" s="422"/>
      <c r="D333" s="423"/>
      <c r="E333" s="270" t="s">
        <v>905</v>
      </c>
      <c r="F333" s="175"/>
      <c r="G333" s="414">
        <f t="shared" si="4"/>
        <v>0</v>
      </c>
      <c r="H333" s="153"/>
      <c r="I333" s="277" t="s">
        <v>170</v>
      </c>
    </row>
    <row r="334" spans="1:14" s="25" customFormat="1" ht="10.5" hidden="1" customHeight="1">
      <c r="A334" s="166"/>
      <c r="B334" s="172"/>
      <c r="C334" s="422"/>
      <c r="D334" s="423"/>
      <c r="E334" s="270" t="s">
        <v>886</v>
      </c>
      <c r="F334" s="175"/>
      <c r="G334" s="414">
        <f t="shared" si="4"/>
        <v>0</v>
      </c>
      <c r="H334" s="153"/>
      <c r="I334" s="277" t="s">
        <v>170</v>
      </c>
      <c r="J334" s="24"/>
      <c r="K334" s="24"/>
      <c r="L334" s="24"/>
      <c r="M334" s="24"/>
      <c r="N334" s="24"/>
    </row>
    <row r="335" spans="1:14" s="24" customFormat="1" ht="17.25" hidden="1" customHeight="1">
      <c r="A335" s="182">
        <v>3000</v>
      </c>
      <c r="B335" s="185" t="s">
        <v>74</v>
      </c>
      <c r="C335" s="419">
        <v>0</v>
      </c>
      <c r="D335" s="420">
        <v>0</v>
      </c>
      <c r="E335" s="186" t="s">
        <v>579</v>
      </c>
      <c r="F335" s="183" t="s">
        <v>406</v>
      </c>
      <c r="G335" s="414">
        <f t="shared" si="4"/>
        <v>0</v>
      </c>
      <c r="H335" s="425"/>
      <c r="I335" s="277" t="s">
        <v>170</v>
      </c>
    </row>
    <row r="336" spans="1:14" s="24" customFormat="1" hidden="1">
      <c r="A336" s="166"/>
      <c r="B336" s="172"/>
      <c r="C336" s="422"/>
      <c r="D336" s="423"/>
      <c r="E336" s="162" t="s">
        <v>44</v>
      </c>
      <c r="F336" s="175"/>
      <c r="G336" s="414">
        <f t="shared" si="4"/>
        <v>0</v>
      </c>
      <c r="H336" s="429"/>
      <c r="I336" s="277" t="s">
        <v>170</v>
      </c>
    </row>
    <row r="337" spans="1:14" s="24" customFormat="1" hidden="1">
      <c r="A337" s="166"/>
      <c r="B337" s="155"/>
      <c r="C337" s="419"/>
      <c r="D337" s="420"/>
      <c r="E337" s="162" t="s">
        <v>465</v>
      </c>
      <c r="F337" s="170"/>
      <c r="G337" s="414">
        <f t="shared" si="4"/>
        <v>0</v>
      </c>
      <c r="H337" s="421"/>
      <c r="I337" s="277" t="s">
        <v>170</v>
      </c>
    </row>
    <row r="338" spans="1:14" s="24" customFormat="1" ht="24" hidden="1">
      <c r="A338" s="193">
        <v>3091</v>
      </c>
      <c r="B338" s="187" t="s">
        <v>74</v>
      </c>
      <c r="C338" s="444">
        <v>9</v>
      </c>
      <c r="D338" s="445">
        <v>1</v>
      </c>
      <c r="E338" s="196" t="s">
        <v>670</v>
      </c>
      <c r="F338" s="197" t="s">
        <v>14</v>
      </c>
      <c r="G338" s="414">
        <f t="shared" ref="G338:G363" si="5">H338</f>
        <v>0</v>
      </c>
      <c r="H338" s="446"/>
      <c r="I338" s="277" t="s">
        <v>170</v>
      </c>
    </row>
    <row r="339" spans="1:14" s="24" customFormat="1" ht="30" hidden="1" customHeight="1">
      <c r="A339" s="166"/>
      <c r="B339" s="172"/>
      <c r="C339" s="422"/>
      <c r="D339" s="423"/>
      <c r="E339" s="162" t="s">
        <v>930</v>
      </c>
      <c r="F339" s="175"/>
      <c r="G339" s="414">
        <f t="shared" si="5"/>
        <v>0</v>
      </c>
      <c r="H339" s="429"/>
      <c r="I339" s="277" t="s">
        <v>170</v>
      </c>
    </row>
    <row r="340" spans="1:14" s="24" customFormat="1" hidden="1">
      <c r="A340" s="166"/>
      <c r="B340" s="172"/>
      <c r="C340" s="422"/>
      <c r="D340" s="423"/>
      <c r="E340" s="162" t="s">
        <v>44</v>
      </c>
      <c r="F340" s="175"/>
      <c r="G340" s="414">
        <f t="shared" si="5"/>
        <v>0</v>
      </c>
      <c r="H340" s="429"/>
      <c r="I340" s="277" t="s">
        <v>170</v>
      </c>
    </row>
    <row r="341" spans="1:14" s="24" customFormat="1" hidden="1">
      <c r="A341" s="166"/>
      <c r="B341" s="172"/>
      <c r="C341" s="422"/>
      <c r="D341" s="423"/>
      <c r="E341" s="162" t="s">
        <v>44</v>
      </c>
      <c r="F341" s="175"/>
      <c r="G341" s="414">
        <f t="shared" si="5"/>
        <v>0</v>
      </c>
      <c r="H341" s="429"/>
      <c r="I341" s="277" t="s">
        <v>170</v>
      </c>
    </row>
    <row r="342" spans="1:14" s="24" customFormat="1" ht="24" hidden="1">
      <c r="A342" s="193">
        <v>3092</v>
      </c>
      <c r="B342" s="187" t="s">
        <v>74</v>
      </c>
      <c r="C342" s="444">
        <v>9</v>
      </c>
      <c r="D342" s="445">
        <v>2</v>
      </c>
      <c r="E342" s="196" t="s">
        <v>731</v>
      </c>
      <c r="F342" s="197"/>
      <c r="G342" s="414">
        <f t="shared" si="5"/>
        <v>0</v>
      </c>
      <c r="H342" s="446"/>
      <c r="I342" s="277" t="s">
        <v>170</v>
      </c>
    </row>
    <row r="343" spans="1:14" s="24" customFormat="1" ht="24">
      <c r="A343" s="166"/>
      <c r="B343" s="172"/>
      <c r="C343" s="422"/>
      <c r="D343" s="423"/>
      <c r="E343" s="283" t="s">
        <v>905</v>
      </c>
      <c r="F343" s="175"/>
      <c r="G343" s="414">
        <f t="shared" si="5"/>
        <v>52000</v>
      </c>
      <c r="H343" s="425">
        <v>52000</v>
      </c>
      <c r="I343" s="277" t="s">
        <v>170</v>
      </c>
    </row>
    <row r="344" spans="1:14" s="24" customFormat="1" ht="16.5" customHeight="1">
      <c r="A344" s="166"/>
      <c r="B344" s="187"/>
      <c r="C344" s="173"/>
      <c r="D344" s="174"/>
      <c r="E344" s="162" t="s">
        <v>424</v>
      </c>
      <c r="F344" s="184"/>
      <c r="G344" s="414">
        <f t="shared" si="5"/>
        <v>200</v>
      </c>
      <c r="H344" s="165">
        <v>200</v>
      </c>
      <c r="I344" s="277" t="s">
        <v>170</v>
      </c>
    </row>
    <row r="345" spans="1:14" s="25" customFormat="1" ht="19.5" customHeight="1">
      <c r="A345" s="166"/>
      <c r="B345" s="172"/>
      <c r="C345" s="422"/>
      <c r="D345" s="423"/>
      <c r="E345" s="162" t="s">
        <v>410</v>
      </c>
      <c r="F345" s="175"/>
      <c r="G345" s="414"/>
      <c r="H345" s="429"/>
      <c r="I345" s="277" t="s">
        <v>170</v>
      </c>
      <c r="J345" s="24"/>
      <c r="K345" s="24"/>
      <c r="L345" s="24"/>
      <c r="M345" s="24"/>
      <c r="N345" s="24"/>
    </row>
    <row r="346" spans="1:14" s="25" customFormat="1" ht="19.5" customHeight="1">
      <c r="A346" s="166"/>
      <c r="B346" s="172"/>
      <c r="C346" s="422"/>
      <c r="D346" s="423"/>
      <c r="E346" s="162" t="s">
        <v>412</v>
      </c>
      <c r="F346" s="175"/>
      <c r="G346" s="414"/>
      <c r="H346" s="429"/>
      <c r="I346" s="277" t="s">
        <v>170</v>
      </c>
      <c r="J346" s="24"/>
      <c r="K346" s="24"/>
      <c r="L346" s="24"/>
      <c r="M346" s="24"/>
      <c r="N346" s="24"/>
    </row>
    <row r="347" spans="1:14" s="25" customFormat="1" ht="19.5" customHeight="1">
      <c r="A347" s="166"/>
      <c r="B347" s="172"/>
      <c r="C347" s="422"/>
      <c r="D347" s="423"/>
      <c r="E347" s="162" t="s">
        <v>413</v>
      </c>
      <c r="F347" s="175"/>
      <c r="G347" s="414"/>
      <c r="H347" s="429"/>
      <c r="I347" s="277" t="s">
        <v>170</v>
      </c>
      <c r="J347" s="24"/>
      <c r="K347" s="24"/>
      <c r="L347" s="24"/>
      <c r="M347" s="24"/>
      <c r="N347" s="24"/>
    </row>
    <row r="348" spans="1:14" s="24" customFormat="1">
      <c r="A348" s="166"/>
      <c r="B348" s="172"/>
      <c r="C348" s="422"/>
      <c r="D348" s="423"/>
      <c r="E348" s="283" t="s">
        <v>766</v>
      </c>
      <c r="F348" s="175"/>
      <c r="G348" s="414"/>
      <c r="H348" s="429"/>
      <c r="I348" s="277" t="s">
        <v>170</v>
      </c>
    </row>
    <row r="349" spans="1:14" s="24" customFormat="1" ht="33">
      <c r="A349" s="182">
        <v>3000</v>
      </c>
      <c r="B349" s="185" t="s">
        <v>74</v>
      </c>
      <c r="C349" s="167">
        <v>0</v>
      </c>
      <c r="D349" s="168">
        <v>0</v>
      </c>
      <c r="E349" s="186" t="s">
        <v>579</v>
      </c>
      <c r="F349" s="183" t="s">
        <v>406</v>
      </c>
      <c r="G349" s="414">
        <f t="shared" si="5"/>
        <v>4200</v>
      </c>
      <c r="H349" s="417">
        <f>H350</f>
        <v>4200</v>
      </c>
      <c r="I349" s="277" t="s">
        <v>170</v>
      </c>
    </row>
    <row r="350" spans="1:14" s="24" customFormat="1" ht="28.5">
      <c r="A350" s="166">
        <v>3070</v>
      </c>
      <c r="B350" s="185" t="s">
        <v>74</v>
      </c>
      <c r="C350" s="419">
        <v>7</v>
      </c>
      <c r="D350" s="420">
        <v>0</v>
      </c>
      <c r="E350" s="169" t="s">
        <v>669</v>
      </c>
      <c r="F350" s="170" t="s">
        <v>9</v>
      </c>
      <c r="G350" s="414">
        <f t="shared" si="5"/>
        <v>4200</v>
      </c>
      <c r="H350" s="425">
        <f>H352</f>
        <v>4200</v>
      </c>
      <c r="I350" s="277" t="s">
        <v>170</v>
      </c>
    </row>
    <row r="351" spans="1:14" s="24" customFormat="1">
      <c r="A351" s="166"/>
      <c r="B351" s="155"/>
      <c r="C351" s="419"/>
      <c r="D351" s="420"/>
      <c r="E351" s="162" t="s">
        <v>465</v>
      </c>
      <c r="F351" s="170"/>
      <c r="G351" s="414"/>
      <c r="H351" s="417"/>
      <c r="I351" s="277" t="s">
        <v>170</v>
      </c>
    </row>
    <row r="352" spans="1:14" s="24" customFormat="1" ht="24">
      <c r="A352" s="166">
        <v>3071</v>
      </c>
      <c r="B352" s="187" t="s">
        <v>74</v>
      </c>
      <c r="C352" s="422">
        <v>7</v>
      </c>
      <c r="D352" s="423">
        <v>1</v>
      </c>
      <c r="E352" s="162" t="s">
        <v>669</v>
      </c>
      <c r="F352" s="180" t="s">
        <v>10</v>
      </c>
      <c r="G352" s="414">
        <f t="shared" si="5"/>
        <v>4200</v>
      </c>
      <c r="H352" s="425">
        <f>H354+H355+H356</f>
        <v>4200</v>
      </c>
      <c r="I352" s="277" t="s">
        <v>170</v>
      </c>
    </row>
    <row r="353" spans="1:14" s="24" customFormat="1" ht="36">
      <c r="A353" s="166"/>
      <c r="B353" s="172"/>
      <c r="C353" s="422"/>
      <c r="D353" s="423"/>
      <c r="E353" s="162" t="s">
        <v>930</v>
      </c>
      <c r="F353" s="175"/>
      <c r="G353" s="414"/>
      <c r="H353" s="425"/>
      <c r="I353" s="277" t="s">
        <v>170</v>
      </c>
    </row>
    <row r="354" spans="1:14" s="24" customFormat="1" ht="27.75" customHeight="1">
      <c r="A354" s="166"/>
      <c r="B354" s="172"/>
      <c r="C354" s="422"/>
      <c r="D354" s="422"/>
      <c r="E354" s="319" t="s">
        <v>821</v>
      </c>
      <c r="F354" s="175"/>
      <c r="G354" s="414">
        <f t="shared" si="5"/>
        <v>3000</v>
      </c>
      <c r="H354" s="425">
        <v>3000</v>
      </c>
      <c r="I354" s="277" t="s">
        <v>170</v>
      </c>
    </row>
    <row r="355" spans="1:14" s="24" customFormat="1" ht="24.75" customHeight="1">
      <c r="A355" s="166"/>
      <c r="B355" s="172"/>
      <c r="C355" s="422"/>
      <c r="D355" s="423"/>
      <c r="E355" s="246" t="s">
        <v>932</v>
      </c>
      <c r="F355" s="175"/>
      <c r="G355" s="414">
        <f t="shared" si="5"/>
        <v>1000</v>
      </c>
      <c r="H355" s="425">
        <v>1000</v>
      </c>
      <c r="I355" s="277" t="s">
        <v>170</v>
      </c>
    </row>
    <row r="356" spans="1:14" s="24" customFormat="1">
      <c r="A356" s="193"/>
      <c r="B356" s="172"/>
      <c r="C356" s="422"/>
      <c r="D356" s="423"/>
      <c r="E356" s="246" t="s">
        <v>414</v>
      </c>
      <c r="F356" s="175"/>
      <c r="G356" s="414">
        <f t="shared" si="5"/>
        <v>200</v>
      </c>
      <c r="H356" s="425">
        <v>200</v>
      </c>
      <c r="I356" s="277" t="s">
        <v>170</v>
      </c>
    </row>
    <row r="357" spans="1:14" s="25" customFormat="1" ht="24" customHeight="1">
      <c r="A357" s="198">
        <v>3100</v>
      </c>
      <c r="B357" s="167" t="s">
        <v>75</v>
      </c>
      <c r="C357" s="167">
        <v>0</v>
      </c>
      <c r="D357" s="168">
        <v>0</v>
      </c>
      <c r="E357" s="199" t="s">
        <v>733</v>
      </c>
      <c r="F357" s="200"/>
      <c r="G357" s="414">
        <f t="shared" si="5"/>
        <v>40000</v>
      </c>
      <c r="H357" s="277">
        <f>H361</f>
        <v>40000</v>
      </c>
      <c r="I357" s="277" t="s">
        <v>170</v>
      </c>
      <c r="J357" s="24"/>
      <c r="K357" s="24"/>
      <c r="L357" s="24"/>
      <c r="M357" s="24"/>
      <c r="N357" s="24"/>
    </row>
    <row r="358" spans="1:14" s="24" customFormat="1">
      <c r="A358" s="193"/>
      <c r="B358" s="155"/>
      <c r="C358" s="415"/>
      <c r="D358" s="416"/>
      <c r="E358" s="162" t="s">
        <v>469</v>
      </c>
      <c r="F358" s="163"/>
      <c r="G358" s="414"/>
      <c r="H358" s="429"/>
      <c r="I358" s="277" t="s">
        <v>170</v>
      </c>
    </row>
    <row r="359" spans="1:14" s="24" customFormat="1" ht="24">
      <c r="A359" s="193">
        <v>3110</v>
      </c>
      <c r="B359" s="201" t="s">
        <v>75</v>
      </c>
      <c r="C359" s="201">
        <v>1</v>
      </c>
      <c r="D359" s="202">
        <v>0</v>
      </c>
      <c r="E359" s="191" t="s">
        <v>739</v>
      </c>
      <c r="F359" s="180"/>
      <c r="G359" s="414"/>
      <c r="H359" s="153"/>
      <c r="I359" s="277" t="s">
        <v>170</v>
      </c>
    </row>
    <row r="360" spans="1:14" s="24" customFormat="1">
      <c r="A360" s="193"/>
      <c r="B360" s="155"/>
      <c r="C360" s="419"/>
      <c r="D360" s="420"/>
      <c r="E360" s="162" t="s">
        <v>465</v>
      </c>
      <c r="F360" s="170"/>
      <c r="G360" s="414"/>
      <c r="H360" s="421"/>
      <c r="I360" s="277" t="s">
        <v>170</v>
      </c>
    </row>
    <row r="361" spans="1:14" s="24" customFormat="1" thickBot="1">
      <c r="A361" s="203">
        <v>3112</v>
      </c>
      <c r="B361" s="204" t="s">
        <v>75</v>
      </c>
      <c r="C361" s="204">
        <v>1</v>
      </c>
      <c r="D361" s="205">
        <v>2</v>
      </c>
      <c r="E361" s="206" t="s">
        <v>740</v>
      </c>
      <c r="F361" s="207"/>
      <c r="G361" s="414">
        <f t="shared" si="5"/>
        <v>40000</v>
      </c>
      <c r="H361" s="153">
        <f>H363</f>
        <v>40000</v>
      </c>
      <c r="I361" s="277" t="s">
        <v>170</v>
      </c>
    </row>
    <row r="362" spans="1:14" s="24" customFormat="1" ht="36">
      <c r="A362" s="166"/>
      <c r="B362" s="172"/>
      <c r="C362" s="422"/>
      <c r="D362" s="423"/>
      <c r="E362" s="162" t="s">
        <v>930</v>
      </c>
      <c r="F362" s="175"/>
      <c r="G362" s="414"/>
      <c r="H362" s="429"/>
      <c r="I362" s="277" t="s">
        <v>170</v>
      </c>
    </row>
    <row r="363" spans="1:14" s="24" customFormat="1" ht="15">
      <c r="A363" s="166"/>
      <c r="B363" s="172"/>
      <c r="C363" s="422"/>
      <c r="D363" s="423"/>
      <c r="E363" s="270" t="s">
        <v>825</v>
      </c>
      <c r="F363" s="175"/>
      <c r="G363" s="414">
        <f t="shared" si="5"/>
        <v>40000</v>
      </c>
      <c r="H363" s="153">
        <f>20000+20000</f>
        <v>40000</v>
      </c>
      <c r="I363" s="277" t="s">
        <v>170</v>
      </c>
    </row>
    <row r="364" spans="1:14" s="24" customFormat="1">
      <c r="A364" s="166"/>
      <c r="B364" s="172"/>
      <c r="C364" s="422"/>
      <c r="D364" s="423"/>
      <c r="E364" s="162" t="s">
        <v>44</v>
      </c>
      <c r="F364" s="175"/>
      <c r="G364" s="414"/>
      <c r="H364" s="429"/>
      <c r="I364" s="277" t="s">
        <v>170</v>
      </c>
    </row>
    <row r="365" spans="1:14">
      <c r="B365" s="208"/>
      <c r="C365" s="209"/>
      <c r="D365" s="210"/>
    </row>
    <row r="366" spans="1:14">
      <c r="B366" s="212"/>
      <c r="C366" s="209"/>
      <c r="D366" s="210"/>
    </row>
    <row r="367" spans="1:14">
      <c r="B367" s="212"/>
      <c r="C367" s="209"/>
      <c r="D367" s="210"/>
      <c r="E367" s="130"/>
    </row>
    <row r="368" spans="1:14">
      <c r="B368" s="212"/>
      <c r="C368" s="213"/>
      <c r="D368" s="130"/>
      <c r="E368" s="130"/>
      <c r="F368" s="130"/>
      <c r="G368" s="130"/>
    </row>
  </sheetData>
  <mergeCells count="13">
    <mergeCell ref="G1:I1"/>
    <mergeCell ref="G2:I2"/>
    <mergeCell ref="F8:F9"/>
    <mergeCell ref="H8:I8"/>
    <mergeCell ref="A4:I4"/>
    <mergeCell ref="A5:I5"/>
    <mergeCell ref="H7:I7"/>
    <mergeCell ref="A8:A9"/>
    <mergeCell ref="B8:B9"/>
    <mergeCell ref="C8:C9"/>
    <mergeCell ref="D8:D9"/>
    <mergeCell ref="E8:E9"/>
    <mergeCell ref="G8:G9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blanc</vt:lpstr>
      <vt:lpstr>Sheet1</vt:lpstr>
      <vt:lpstr>Sheet2</vt:lpstr>
      <vt:lpstr>Sheet3</vt:lpstr>
      <vt:lpstr>Sheet4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HOME</cp:lastModifiedBy>
  <cp:lastPrinted>2024-02-14T09:27:07Z</cp:lastPrinted>
  <dcterms:created xsi:type="dcterms:W3CDTF">1996-10-14T23:33:28Z</dcterms:created>
  <dcterms:modified xsi:type="dcterms:W3CDTF">2024-02-14T09:27:15Z</dcterms:modified>
</cp:coreProperties>
</file>