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17.05.2023\Tegh2023\Բյուջե\"/>
    </mc:Choice>
  </mc:AlternateContent>
  <bookViews>
    <workbookView xWindow="-105" yWindow="-105" windowWidth="23250" windowHeight="12450" activeTab="6"/>
  </bookViews>
  <sheets>
    <sheet name="blanc" sheetId="9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8" r:id="rId7"/>
  </sheets>
  <definedNames>
    <definedName name="_xlnm.Print_Titles" localSheetId="1">Sheet1!$4:$7</definedName>
    <definedName name="_xlnm.Print_Titles" localSheetId="2">Sheet2!$5:$7</definedName>
    <definedName name="_xlnm.Print_Titles" localSheetId="3">Sheet3!$5:$7</definedName>
    <definedName name="_xlnm.Print_Titles" localSheetId="5">Sheet5!$2:$4</definedName>
    <definedName name="_xlnm.Print_Area" localSheetId="1">Sheet1!$A$1:$G$141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8" i="8" l="1"/>
  <c r="J13" i="8"/>
  <c r="G171" i="4"/>
  <c r="G179" i="4"/>
  <c r="J175" i="3"/>
  <c r="J13" i="3"/>
  <c r="I15" i="8" l="1"/>
  <c r="H15" i="8" s="1"/>
  <c r="F34" i="6"/>
  <c r="E9" i="5"/>
  <c r="F19" i="5"/>
  <c r="I13" i="3"/>
  <c r="E8" i="2"/>
  <c r="E91" i="2"/>
  <c r="F91" i="2"/>
  <c r="F8" i="2"/>
  <c r="F11" i="2"/>
  <c r="E15" i="2"/>
  <c r="E16" i="2"/>
  <c r="E19" i="2"/>
  <c r="E31" i="2"/>
  <c r="E34" i="2"/>
  <c r="E74" i="2"/>
  <c r="E100" i="2"/>
  <c r="E102" i="2"/>
  <c r="E104" i="2"/>
  <c r="E117" i="2"/>
  <c r="E115" i="2" s="1"/>
  <c r="E112" i="2" s="1"/>
  <c r="E141" i="2"/>
  <c r="I274" i="8"/>
  <c r="H274" i="8" s="1"/>
  <c r="I285" i="8"/>
  <c r="H285" i="8" s="1"/>
  <c r="F66" i="4"/>
  <c r="F67" i="4"/>
  <c r="I164" i="3"/>
  <c r="I175" i="3"/>
  <c r="J278" i="8"/>
  <c r="J289" i="8"/>
  <c r="H289" i="8" s="1"/>
  <c r="G190" i="4"/>
  <c r="G8" i="4"/>
  <c r="J35" i="8"/>
  <c r="H35" i="8" s="1"/>
  <c r="J38" i="8"/>
  <c r="H38" i="8" s="1"/>
  <c r="H218" i="8"/>
  <c r="J217" i="8"/>
  <c r="H217" i="8" s="1"/>
  <c r="G178" i="4"/>
  <c r="J34" i="3"/>
  <c r="H34" i="3" s="1"/>
  <c r="H36" i="3"/>
  <c r="J336" i="8"/>
  <c r="J320" i="8" s="1"/>
  <c r="J305" i="8"/>
  <c r="J297" i="8"/>
  <c r="J54" i="8"/>
  <c r="J52" i="8" s="1"/>
  <c r="H10" i="8"/>
  <c r="H12" i="8"/>
  <c r="H14" i="8"/>
  <c r="H16" i="8"/>
  <c r="H17" i="8"/>
  <c r="H18" i="8"/>
  <c r="H19" i="8"/>
  <c r="H20" i="8"/>
  <c r="H21" i="8"/>
  <c r="H22" i="8"/>
  <c r="H23" i="8"/>
  <c r="H24" i="8"/>
  <c r="H26" i="8"/>
  <c r="H27" i="8"/>
  <c r="H28" i="8"/>
  <c r="H29" i="8"/>
  <c r="H30" i="8"/>
  <c r="H31" i="8"/>
  <c r="H32" i="8"/>
  <c r="H33" i="8"/>
  <c r="H34" i="8"/>
  <c r="H36" i="8"/>
  <c r="H37" i="8"/>
  <c r="H40" i="8"/>
  <c r="H41" i="8"/>
  <c r="H42" i="8"/>
  <c r="H44" i="8"/>
  <c r="H45" i="8"/>
  <c r="H46" i="8"/>
  <c r="H47" i="8"/>
  <c r="H48" i="8"/>
  <c r="H49" i="8"/>
  <c r="H50" i="8"/>
  <c r="H51" i="8"/>
  <c r="H53" i="8"/>
  <c r="H55" i="8"/>
  <c r="H56" i="8"/>
  <c r="H57" i="8"/>
  <c r="H58" i="8"/>
  <c r="H59" i="8"/>
  <c r="H60" i="8"/>
  <c r="H61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20" i="8"/>
  <c r="H222" i="8"/>
  <c r="H224" i="8"/>
  <c r="H225" i="8"/>
  <c r="H226" i="8"/>
  <c r="H227" i="8"/>
  <c r="H228" i="8"/>
  <c r="H230" i="8"/>
  <c r="H231" i="8"/>
  <c r="H232" i="8"/>
  <c r="H233" i="8"/>
  <c r="H234" i="8"/>
  <c r="H235" i="8"/>
  <c r="H236" i="8"/>
  <c r="H237" i="8"/>
  <c r="H238" i="8"/>
  <c r="H239" i="8"/>
  <c r="H240" i="8"/>
  <c r="H242" i="8"/>
  <c r="H244" i="8"/>
  <c r="H245" i="8"/>
  <c r="H246" i="8"/>
  <c r="H250" i="8"/>
  <c r="H254" i="8"/>
  <c r="H255" i="8"/>
  <c r="H256" i="8"/>
  <c r="H257" i="8"/>
  <c r="H259" i="8"/>
  <c r="H261" i="8"/>
  <c r="H263" i="8"/>
  <c r="H264" i="8"/>
  <c r="H265" i="8"/>
  <c r="H267" i="8"/>
  <c r="H269" i="8"/>
  <c r="H271" i="8"/>
  <c r="H272" i="8"/>
  <c r="H273" i="8"/>
  <c r="H275" i="8"/>
  <c r="H277" i="8"/>
  <c r="H279" i="8"/>
  <c r="H281" i="8"/>
  <c r="H282" i="8"/>
  <c r="H283" i="8"/>
  <c r="H284" i="8"/>
  <c r="H286" i="8"/>
  <c r="H287" i="8"/>
  <c r="H288" i="8"/>
  <c r="H291" i="8"/>
  <c r="H293" i="8"/>
  <c r="H294" i="8"/>
  <c r="H295" i="8"/>
  <c r="H296" i="8"/>
  <c r="H298" i="8"/>
  <c r="H300" i="8"/>
  <c r="H302" i="8"/>
  <c r="H303" i="8"/>
  <c r="H306" i="8"/>
  <c r="H308" i="8"/>
  <c r="H309" i="8"/>
  <c r="H310" i="8"/>
  <c r="H311" i="8"/>
  <c r="H312" i="8"/>
  <c r="H313" i="8"/>
  <c r="H315" i="8"/>
  <c r="H317" i="8"/>
  <c r="H318" i="8"/>
  <c r="H319" i="8"/>
  <c r="H321" i="8"/>
  <c r="H322" i="8"/>
  <c r="H323" i="8"/>
  <c r="H325" i="8"/>
  <c r="H326" i="8"/>
  <c r="H327" i="8"/>
  <c r="H328" i="8"/>
  <c r="H329" i="8"/>
  <c r="H330" i="8"/>
  <c r="H331" i="8"/>
  <c r="H332" i="8"/>
  <c r="H333" i="8"/>
  <c r="H334" i="8"/>
  <c r="H335" i="8"/>
  <c r="H337" i="8"/>
  <c r="H338" i="8"/>
  <c r="H339" i="8"/>
  <c r="H340" i="8"/>
  <c r="H341" i="8"/>
  <c r="H344" i="8"/>
  <c r="H346" i="8"/>
  <c r="H347" i="8"/>
  <c r="H348" i="8"/>
  <c r="H349" i="8"/>
  <c r="H351" i="8"/>
  <c r="H352" i="8"/>
  <c r="H353" i="8"/>
  <c r="H355" i="8"/>
  <c r="H356" i="8"/>
  <c r="H357" i="8"/>
  <c r="J11" i="8" l="1"/>
  <c r="J9" i="8" s="1"/>
  <c r="J276" i="8"/>
  <c r="J304" i="8"/>
  <c r="F26" i="6"/>
  <c r="J8" i="8" l="1"/>
  <c r="C9" i="5"/>
  <c r="D19" i="5"/>
  <c r="E171" i="4"/>
  <c r="E9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6" i="4"/>
  <c r="E28" i="4"/>
  <c r="E29" i="4"/>
  <c r="E30" i="4"/>
  <c r="E31" i="4"/>
  <c r="E32" i="4"/>
  <c r="E33" i="4"/>
  <c r="E34" i="4"/>
  <c r="E35" i="4"/>
  <c r="E37" i="4"/>
  <c r="E38" i="4"/>
  <c r="E39" i="4"/>
  <c r="E40" i="4"/>
  <c r="E42" i="4"/>
  <c r="E43" i="4"/>
  <c r="E44" i="4"/>
  <c r="E45" i="4"/>
  <c r="E46" i="4"/>
  <c r="E47" i="4"/>
  <c r="E48" i="4"/>
  <c r="E49" i="4"/>
  <c r="E50" i="4"/>
  <c r="E52" i="4"/>
  <c r="E55" i="4"/>
  <c r="E56" i="4"/>
  <c r="E57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4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20" i="4"/>
  <c r="E121" i="4"/>
  <c r="E122" i="4"/>
  <c r="E123" i="4"/>
  <c r="E124" i="4"/>
  <c r="E125" i="4"/>
  <c r="E126" i="4"/>
  <c r="E128" i="4"/>
  <c r="E129" i="4"/>
  <c r="E130" i="4"/>
  <c r="E131" i="4"/>
  <c r="E132" i="4"/>
  <c r="E134" i="4"/>
  <c r="E135" i="4"/>
  <c r="E136" i="4"/>
  <c r="E137" i="4"/>
  <c r="E138" i="4"/>
  <c r="E139" i="4"/>
  <c r="E140" i="4"/>
  <c r="E141" i="4"/>
  <c r="E143" i="4"/>
  <c r="E145" i="4"/>
  <c r="E146" i="4"/>
  <c r="E147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5" i="4"/>
  <c r="E166" i="4"/>
  <c r="E168" i="4"/>
  <c r="E169" i="4"/>
  <c r="E170" i="4"/>
  <c r="E172" i="4"/>
  <c r="E173" i="4"/>
  <c r="E174" i="4"/>
  <c r="E178" i="4"/>
  <c r="E179" i="4"/>
  <c r="J179" i="3"/>
  <c r="J219" i="3"/>
  <c r="J214" i="3" s="1"/>
  <c r="J246" i="3"/>
  <c r="J244" i="3" s="1"/>
  <c r="J173" i="3"/>
  <c r="J31" i="3"/>
  <c r="J11" i="3"/>
  <c r="J9" i="3" s="1"/>
  <c r="J165" i="3" l="1"/>
  <c r="J8" i="3" s="1"/>
  <c r="H10" i="3" l="1"/>
  <c r="H12" i="3"/>
  <c r="H14" i="3"/>
  <c r="H15" i="3"/>
  <c r="H16" i="3"/>
  <c r="H17" i="3"/>
  <c r="H18" i="3"/>
  <c r="H19" i="3"/>
  <c r="H21" i="3"/>
  <c r="H22" i="3"/>
  <c r="H23" i="3"/>
  <c r="H24" i="3"/>
  <c r="H25" i="3"/>
  <c r="H26" i="3"/>
  <c r="H27" i="3"/>
  <c r="H28" i="3"/>
  <c r="H29" i="3"/>
  <c r="H30" i="3"/>
  <c r="H32" i="3"/>
  <c r="H37" i="3"/>
  <c r="H38" i="3"/>
  <c r="H39" i="3"/>
  <c r="H40" i="3"/>
  <c r="H41" i="3"/>
  <c r="H42" i="3"/>
  <c r="H43" i="3"/>
  <c r="H44" i="3"/>
  <c r="H45" i="3"/>
  <c r="H46" i="3"/>
  <c r="H47" i="3"/>
  <c r="H49" i="3"/>
  <c r="H50" i="3"/>
  <c r="H51" i="3"/>
  <c r="H52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3" i="3"/>
  <c r="H94" i="3"/>
  <c r="H95" i="3"/>
  <c r="H96" i="3"/>
  <c r="H97" i="3"/>
  <c r="H99" i="3"/>
  <c r="H101" i="3"/>
  <c r="H102" i="3"/>
  <c r="H103" i="3"/>
  <c r="H105" i="3"/>
  <c r="H106" i="3"/>
  <c r="H107" i="3"/>
  <c r="H108" i="3"/>
  <c r="H109" i="3"/>
  <c r="H110" i="3"/>
  <c r="H112" i="3"/>
  <c r="H113" i="3"/>
  <c r="H114" i="3"/>
  <c r="H115" i="3"/>
  <c r="H116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6" i="3"/>
  <c r="H148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3" i="3"/>
  <c r="H164" i="3"/>
  <c r="H166" i="3"/>
  <c r="H167" i="3"/>
  <c r="H168" i="3"/>
  <c r="H169" i="3"/>
  <c r="H170" i="3"/>
  <c r="H171" i="3"/>
  <c r="H172" i="3"/>
  <c r="H174" i="3"/>
  <c r="H175" i="3"/>
  <c r="H177" i="3"/>
  <c r="H178" i="3"/>
  <c r="H179" i="3"/>
  <c r="H180" i="3"/>
  <c r="H181" i="3"/>
  <c r="H183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5" i="3"/>
  <c r="H216" i="3"/>
  <c r="H217" i="3"/>
  <c r="H218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4" i="3"/>
  <c r="H235" i="3"/>
  <c r="H236" i="3"/>
  <c r="H237" i="3"/>
  <c r="H238" i="3"/>
  <c r="H239" i="3"/>
  <c r="H240" i="3"/>
  <c r="H241" i="3"/>
  <c r="H242" i="3"/>
  <c r="H243" i="3"/>
  <c r="H245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7" i="3"/>
  <c r="H298" i="3"/>
  <c r="H299" i="3"/>
  <c r="H300" i="3"/>
  <c r="H301" i="3"/>
  <c r="H302" i="3"/>
  <c r="H303" i="3"/>
  <c r="H304" i="3"/>
  <c r="H305" i="3"/>
  <c r="H306" i="3"/>
  <c r="H308" i="3"/>
  <c r="H310" i="3"/>
  <c r="H311" i="3"/>
  <c r="I247" i="8" l="1"/>
  <c r="H247" i="8" s="1"/>
  <c r="I251" i="8"/>
  <c r="H251" i="8" s="1"/>
  <c r="I62" i="8"/>
  <c r="H62" i="8" s="1"/>
  <c r="I25" i="8"/>
  <c r="H25" i="8" s="1"/>
  <c r="F119" i="4"/>
  <c r="E119" i="4" s="1"/>
  <c r="F53" i="4"/>
  <c r="E53" i="4" s="1"/>
  <c r="I100" i="3"/>
  <c r="H100" i="3" s="1"/>
  <c r="I111" i="3"/>
  <c r="H111" i="3" s="1"/>
  <c r="I33" i="3"/>
  <c r="H33" i="3" s="1"/>
  <c r="H13" i="3"/>
  <c r="I345" i="8" l="1"/>
  <c r="H345" i="8" s="1"/>
  <c r="G19" i="8"/>
  <c r="G20" i="8"/>
  <c r="G15" i="8"/>
  <c r="G16" i="8"/>
  <c r="G17" i="8"/>
  <c r="G18" i="8"/>
  <c r="G21" i="8"/>
  <c r="G23" i="8"/>
  <c r="G25" i="8"/>
  <c r="G26" i="8"/>
  <c r="G27" i="8"/>
  <c r="G28" i="8"/>
  <c r="G29" i="8"/>
  <c r="G30" i="8"/>
  <c r="G31" i="8"/>
  <c r="G33" i="8"/>
  <c r="G46" i="8"/>
  <c r="G47" i="8"/>
  <c r="G50" i="8"/>
  <c r="G56" i="8"/>
  <c r="G58" i="8"/>
  <c r="G60" i="8"/>
  <c r="G61" i="8"/>
  <c r="G62" i="8"/>
  <c r="G63" i="8"/>
  <c r="G64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25" i="8"/>
  <c r="G226" i="8"/>
  <c r="G227" i="8"/>
  <c r="G228" i="8"/>
  <c r="G231" i="8"/>
  <c r="G232" i="8"/>
  <c r="G233" i="8"/>
  <c r="G234" i="8"/>
  <c r="G235" i="8"/>
  <c r="G236" i="8"/>
  <c r="G237" i="8"/>
  <c r="G238" i="8"/>
  <c r="G239" i="8"/>
  <c r="G240" i="8"/>
  <c r="G245" i="8"/>
  <c r="G246" i="8"/>
  <c r="G247" i="8"/>
  <c r="G251" i="8"/>
  <c r="G254" i="8"/>
  <c r="G255" i="8"/>
  <c r="G256" i="8"/>
  <c r="G257" i="8"/>
  <c r="G264" i="8"/>
  <c r="G265" i="8"/>
  <c r="G267" i="8"/>
  <c r="G272" i="8"/>
  <c r="G273" i="8"/>
  <c r="G274" i="8"/>
  <c r="G275" i="8"/>
  <c r="G282" i="8"/>
  <c r="G283" i="8"/>
  <c r="G284" i="8"/>
  <c r="G285" i="8"/>
  <c r="G286" i="8"/>
  <c r="G294" i="8"/>
  <c r="G295" i="8"/>
  <c r="G296" i="8"/>
  <c r="G308" i="8"/>
  <c r="G309" i="8"/>
  <c r="G310" i="8"/>
  <c r="G311" i="8"/>
  <c r="G318" i="8"/>
  <c r="G326" i="8"/>
  <c r="G327" i="8"/>
  <c r="G328" i="8"/>
  <c r="G329" i="8"/>
  <c r="G330" i="8"/>
  <c r="G331" i="8"/>
  <c r="G332" i="8"/>
  <c r="G333" i="8"/>
  <c r="G334" i="8"/>
  <c r="G335" i="8"/>
  <c r="G337" i="8"/>
  <c r="G345" i="8"/>
  <c r="G347" i="8"/>
  <c r="G348" i="8"/>
  <c r="G349" i="8"/>
  <c r="F148" i="4"/>
  <c r="E148" i="4" s="1"/>
  <c r="F144" i="4"/>
  <c r="F133" i="4"/>
  <c r="E133" i="4" s="1"/>
  <c r="D60" i="4"/>
  <c r="F36" i="4"/>
  <c r="E36" i="4" s="1"/>
  <c r="D9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6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2" i="4"/>
  <c r="D43" i="4"/>
  <c r="D44" i="4"/>
  <c r="D45" i="4"/>
  <c r="D46" i="4"/>
  <c r="D47" i="4"/>
  <c r="D48" i="4"/>
  <c r="D49" i="4"/>
  <c r="D50" i="4"/>
  <c r="D52" i="4"/>
  <c r="D53" i="4"/>
  <c r="D55" i="4"/>
  <c r="D56" i="4"/>
  <c r="D57" i="4"/>
  <c r="D59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4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3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5" i="4"/>
  <c r="D166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F27" i="4"/>
  <c r="I149" i="3"/>
  <c r="G10" i="3"/>
  <c r="G12" i="3"/>
  <c r="G13" i="3"/>
  <c r="G14" i="3"/>
  <c r="G15" i="3"/>
  <c r="G16" i="3"/>
  <c r="G17" i="3"/>
  <c r="G18" i="3"/>
  <c r="G19" i="3"/>
  <c r="G21" i="3"/>
  <c r="G22" i="3"/>
  <c r="G23" i="3"/>
  <c r="G24" i="3"/>
  <c r="G25" i="3"/>
  <c r="G26" i="3"/>
  <c r="G27" i="3"/>
  <c r="G28" i="3"/>
  <c r="G29" i="3"/>
  <c r="G30" i="3"/>
  <c r="G32" i="3"/>
  <c r="G33" i="3"/>
  <c r="G37" i="3"/>
  <c r="G38" i="3"/>
  <c r="G39" i="3"/>
  <c r="G40" i="3"/>
  <c r="G41" i="3"/>
  <c r="G42" i="3"/>
  <c r="G43" i="3"/>
  <c r="G44" i="3"/>
  <c r="G45" i="3"/>
  <c r="G46" i="3"/>
  <c r="G47" i="3"/>
  <c r="G49" i="3"/>
  <c r="G50" i="3"/>
  <c r="G51" i="3"/>
  <c r="G52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3" i="3"/>
  <c r="G94" i="3"/>
  <c r="G95" i="3"/>
  <c r="G96" i="3"/>
  <c r="G97" i="3"/>
  <c r="G99" i="3"/>
  <c r="G100" i="3"/>
  <c r="G101" i="3"/>
  <c r="G102" i="3"/>
  <c r="G103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6" i="3"/>
  <c r="G148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3" i="3"/>
  <c r="G164" i="3"/>
  <c r="G166" i="3"/>
  <c r="G167" i="3"/>
  <c r="G168" i="3"/>
  <c r="G169" i="3"/>
  <c r="G170" i="3"/>
  <c r="G171" i="3"/>
  <c r="G172" i="3"/>
  <c r="G174" i="3"/>
  <c r="G175" i="3"/>
  <c r="G177" i="3"/>
  <c r="G178" i="3"/>
  <c r="G179" i="3"/>
  <c r="G180" i="3"/>
  <c r="G181" i="3"/>
  <c r="G183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5" i="3"/>
  <c r="G216" i="3"/>
  <c r="G217" i="3"/>
  <c r="G218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4" i="3"/>
  <c r="G235" i="3"/>
  <c r="G236" i="3"/>
  <c r="G237" i="3"/>
  <c r="G238" i="3"/>
  <c r="G239" i="3"/>
  <c r="G240" i="3"/>
  <c r="G241" i="3"/>
  <c r="G242" i="3"/>
  <c r="G243" i="3"/>
  <c r="G245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7" i="3"/>
  <c r="G298" i="3"/>
  <c r="G299" i="3"/>
  <c r="G300" i="3"/>
  <c r="G301" i="3"/>
  <c r="G302" i="3"/>
  <c r="G303" i="3"/>
  <c r="G304" i="3"/>
  <c r="G305" i="3"/>
  <c r="G306" i="3"/>
  <c r="G308" i="3"/>
  <c r="G310" i="3"/>
  <c r="G311" i="3"/>
  <c r="I20" i="3"/>
  <c r="H20" i="3" s="1"/>
  <c r="D15" i="2"/>
  <c r="D16" i="2"/>
  <c r="D19" i="2"/>
  <c r="D31" i="2"/>
  <c r="D34" i="2"/>
  <c r="D74" i="2"/>
  <c r="D102" i="2"/>
  <c r="D104" i="2"/>
  <c r="D117" i="2"/>
  <c r="D118" i="2"/>
  <c r="D119" i="2"/>
  <c r="D141" i="2"/>
  <c r="D27" i="4" l="1"/>
  <c r="E27" i="4"/>
  <c r="D144" i="4"/>
  <c r="E144" i="4"/>
  <c r="G20" i="3"/>
  <c r="G149" i="3"/>
  <c r="H149" i="3"/>
  <c r="I270" i="8"/>
  <c r="G270" i="8" l="1"/>
  <c r="H270" i="8"/>
  <c r="G356" i="8"/>
  <c r="I336" i="8"/>
  <c r="I266" i="8"/>
  <c r="I147" i="3"/>
  <c r="G266" i="8" l="1"/>
  <c r="H266" i="8"/>
  <c r="G336" i="8"/>
  <c r="H336" i="8"/>
  <c r="G147" i="3"/>
  <c r="H147" i="3"/>
  <c r="I301" i="8"/>
  <c r="H301" i="8" s="1"/>
  <c r="I184" i="3"/>
  <c r="H184" i="3" l="1"/>
  <c r="G184" i="3"/>
  <c r="I53" i="3"/>
  <c r="H53" i="3" s="1"/>
  <c r="I48" i="3" l="1"/>
  <c r="G53" i="3"/>
  <c r="G48" i="3" l="1"/>
  <c r="H48" i="3"/>
  <c r="I324" i="8"/>
  <c r="G324" i="8" l="1"/>
  <c r="H324" i="8"/>
  <c r="I31" i="3"/>
  <c r="G31" i="3" l="1"/>
  <c r="H31" i="3"/>
  <c r="I253" i="8"/>
  <c r="I176" i="3"/>
  <c r="G253" i="8" l="1"/>
  <c r="H253" i="8"/>
  <c r="G176" i="3"/>
  <c r="H176" i="3"/>
  <c r="I249" i="8"/>
  <c r="I11" i="3"/>
  <c r="I104" i="3"/>
  <c r="H104" i="3" s="1"/>
  <c r="G249" i="8" l="1"/>
  <c r="H249" i="8"/>
  <c r="G11" i="3"/>
  <c r="H11" i="3"/>
  <c r="G104" i="3"/>
  <c r="I248" i="8"/>
  <c r="G248" i="8" l="1"/>
  <c r="H248" i="8"/>
  <c r="I243" i="8"/>
  <c r="G243" i="8" l="1"/>
  <c r="H243" i="8"/>
  <c r="D26" i="6"/>
  <c r="E28" i="6"/>
  <c r="I9" i="3"/>
  <c r="I98" i="3"/>
  <c r="H98" i="3" s="1"/>
  <c r="I117" i="3"/>
  <c r="I162" i="3"/>
  <c r="H162" i="3" s="1"/>
  <c r="I173" i="3"/>
  <c r="I182" i="3"/>
  <c r="I219" i="3"/>
  <c r="I233" i="3"/>
  <c r="I246" i="3"/>
  <c r="H246" i="3" s="1"/>
  <c r="I296" i="3"/>
  <c r="H296" i="3" s="1"/>
  <c r="H182" i="3" l="1"/>
  <c r="G182" i="3"/>
  <c r="G173" i="3"/>
  <c r="H173" i="3"/>
  <c r="G9" i="3"/>
  <c r="H9" i="3"/>
  <c r="G233" i="3"/>
  <c r="H233" i="3"/>
  <c r="G219" i="3"/>
  <c r="H219" i="3"/>
  <c r="G117" i="3"/>
  <c r="H117" i="3"/>
  <c r="G98" i="3"/>
  <c r="I92" i="3"/>
  <c r="H92" i="3" s="1"/>
  <c r="I275" i="3"/>
  <c r="G296" i="3"/>
  <c r="I244" i="3"/>
  <c r="G246" i="3"/>
  <c r="I145" i="3"/>
  <c r="G162" i="3"/>
  <c r="I165" i="3"/>
  <c r="I214" i="3"/>
  <c r="F10" i="4"/>
  <c r="I54" i="8"/>
  <c r="I223" i="8"/>
  <c r="I307" i="8"/>
  <c r="H307" i="8" s="1"/>
  <c r="I280" i="8"/>
  <c r="I292" i="8"/>
  <c r="I43" i="8"/>
  <c r="H43" i="8" s="1"/>
  <c r="D10" i="4" l="1"/>
  <c r="E10" i="4"/>
  <c r="G92" i="3"/>
  <c r="G292" i="8"/>
  <c r="H292" i="8"/>
  <c r="G280" i="8"/>
  <c r="H280" i="8"/>
  <c r="G223" i="8"/>
  <c r="H223" i="8"/>
  <c r="G54" i="8"/>
  <c r="H54" i="8"/>
  <c r="G145" i="3"/>
  <c r="H145" i="3"/>
  <c r="G214" i="3"/>
  <c r="H214" i="3"/>
  <c r="G275" i="3"/>
  <c r="H275" i="3"/>
  <c r="G165" i="3"/>
  <c r="H165" i="3"/>
  <c r="G244" i="3"/>
  <c r="H244" i="3"/>
  <c r="I305" i="8"/>
  <c r="G307" i="8"/>
  <c r="I39" i="8"/>
  <c r="G43" i="8"/>
  <c r="I13" i="8"/>
  <c r="F115" i="2"/>
  <c r="D115" i="2" s="1"/>
  <c r="F13" i="2"/>
  <c r="E13" i="2" s="1"/>
  <c r="G39" i="8" l="1"/>
  <c r="H39" i="8"/>
  <c r="D13" i="2"/>
  <c r="G305" i="8"/>
  <c r="H305" i="8"/>
  <c r="G13" i="8"/>
  <c r="H13" i="8"/>
  <c r="I299" i="8"/>
  <c r="H299" i="8" s="1"/>
  <c r="I354" i="8" l="1"/>
  <c r="H354" i="8" s="1"/>
  <c r="I343" i="8"/>
  <c r="I297" i="8"/>
  <c r="H297" i="8" s="1"/>
  <c r="I316" i="8"/>
  <c r="H316" i="8" s="1"/>
  <c r="I290" i="8"/>
  <c r="I278" i="8"/>
  <c r="I262" i="8"/>
  <c r="H262" i="8" s="1"/>
  <c r="I252" i="8"/>
  <c r="G290" i="8" l="1"/>
  <c r="H290" i="8"/>
  <c r="G252" i="8"/>
  <c r="H252" i="8"/>
  <c r="G343" i="8"/>
  <c r="H343" i="8"/>
  <c r="G278" i="8"/>
  <c r="H278" i="8"/>
  <c r="I260" i="8"/>
  <c r="G262" i="8"/>
  <c r="I350" i="8"/>
  <c r="G354" i="8"/>
  <c r="I314" i="8"/>
  <c r="G316" i="8"/>
  <c r="I276" i="8"/>
  <c r="G314" i="8" l="1"/>
  <c r="H314" i="8"/>
  <c r="G276" i="8"/>
  <c r="H276" i="8"/>
  <c r="G350" i="8"/>
  <c r="H350" i="8"/>
  <c r="G260" i="8"/>
  <c r="H260" i="8"/>
  <c r="I11" i="8"/>
  <c r="I52" i="8"/>
  <c r="I342" i="8"/>
  <c r="I320" i="8"/>
  <c r="I304" i="8"/>
  <c r="I268" i="8"/>
  <c r="H268" i="8" s="1"/>
  <c r="I241" i="8"/>
  <c r="H241" i="8" s="1"/>
  <c r="G304" i="8" l="1"/>
  <c r="H304" i="8"/>
  <c r="G320" i="8"/>
  <c r="H320" i="8"/>
  <c r="G342" i="8"/>
  <c r="H342" i="8"/>
  <c r="G52" i="8"/>
  <c r="H52" i="8"/>
  <c r="G11" i="8"/>
  <c r="H11" i="8"/>
  <c r="I258" i="8"/>
  <c r="G268" i="8"/>
  <c r="I229" i="8"/>
  <c r="G241" i="8"/>
  <c r="I9" i="8"/>
  <c r="I221" i="8"/>
  <c r="G221" i="8" l="1"/>
  <c r="H221" i="8"/>
  <c r="G229" i="8"/>
  <c r="H229" i="8"/>
  <c r="G258" i="8"/>
  <c r="H258" i="8"/>
  <c r="G9" i="8"/>
  <c r="H9" i="8"/>
  <c r="I219" i="8"/>
  <c r="G219" i="8" l="1"/>
  <c r="H219" i="8"/>
  <c r="I8" i="8"/>
  <c r="G8" i="8" l="1"/>
  <c r="H8" i="8"/>
  <c r="F71" i="2"/>
  <c r="E71" i="2" s="1"/>
  <c r="F33" i="2"/>
  <c r="F18" i="2"/>
  <c r="E18" i="2" s="1"/>
  <c r="F41" i="4"/>
  <c r="F58" i="4"/>
  <c r="F127" i="4"/>
  <c r="F167" i="4"/>
  <c r="E167" i="4" s="1"/>
  <c r="F85" i="4"/>
  <c r="F51" i="4"/>
  <c r="I309" i="3"/>
  <c r="I307" i="3"/>
  <c r="H307" i="3" s="1"/>
  <c r="F112" i="2"/>
  <c r="D112" i="2" s="1"/>
  <c r="F138" i="2"/>
  <c r="F100" i="2"/>
  <c r="D100" i="2" s="1"/>
  <c r="F54" i="4"/>
  <c r="G56" i="2"/>
  <c r="D57" i="6"/>
  <c r="D56" i="6"/>
  <c r="D53" i="6"/>
  <c r="D52" i="6"/>
  <c r="D47" i="6"/>
  <c r="D46" i="6"/>
  <c r="D25" i="6"/>
  <c r="D24" i="6"/>
  <c r="D21" i="6"/>
  <c r="D20" i="6"/>
  <c r="D19" i="6"/>
  <c r="D40" i="5"/>
  <c r="D39" i="5"/>
  <c r="D36" i="5"/>
  <c r="D35" i="5"/>
  <c r="D28" i="5"/>
  <c r="D27" i="5"/>
  <c r="F54" i="6"/>
  <c r="F50" i="6"/>
  <c r="D50" i="6" s="1"/>
  <c r="F44" i="6"/>
  <c r="D44" i="6" s="1"/>
  <c r="F22" i="6"/>
  <c r="F17" i="6"/>
  <c r="D17" i="6" s="1"/>
  <c r="F37" i="5"/>
  <c r="D37" i="5"/>
  <c r="F33" i="5"/>
  <c r="D33" i="5" s="1"/>
  <c r="F25" i="5"/>
  <c r="D25" i="5"/>
  <c r="E54" i="6"/>
  <c r="D54" i="6" s="1"/>
  <c r="E22" i="6"/>
  <c r="D22" i="6" s="1"/>
  <c r="E29" i="5"/>
  <c r="E23" i="5" s="1"/>
  <c r="D33" i="2" l="1"/>
  <c r="E33" i="2"/>
  <c r="D138" i="2"/>
  <c r="E138" i="2"/>
  <c r="D127" i="4"/>
  <c r="E127" i="4"/>
  <c r="D18" i="2"/>
  <c r="D51" i="4"/>
  <c r="E51" i="4"/>
  <c r="F57" i="2"/>
  <c r="D71" i="2"/>
  <c r="D85" i="4"/>
  <c r="E85" i="4"/>
  <c r="D58" i="4"/>
  <c r="E58" i="4"/>
  <c r="D41" i="4"/>
  <c r="E41" i="4"/>
  <c r="D54" i="4"/>
  <c r="E54" i="4"/>
  <c r="H309" i="3"/>
  <c r="G309" i="3"/>
  <c r="F164" i="4"/>
  <c r="D167" i="4"/>
  <c r="I8" i="3"/>
  <c r="G307" i="3"/>
  <c r="F23" i="2"/>
  <c r="E23" i="2" s="1"/>
  <c r="F25" i="4"/>
  <c r="F48" i="6"/>
  <c r="F42" i="6" s="1"/>
  <c r="F31" i="5"/>
  <c r="E48" i="6"/>
  <c r="F83" i="4"/>
  <c r="F8" i="4"/>
  <c r="D91" i="2" l="1"/>
  <c r="D57" i="2"/>
  <c r="E57" i="2"/>
  <c r="D83" i="4"/>
  <c r="E83" i="4"/>
  <c r="D164" i="4"/>
  <c r="E164" i="4"/>
  <c r="D25" i="4"/>
  <c r="E25" i="4"/>
  <c r="F20" i="2"/>
  <c r="E20" i="2" s="1"/>
  <c r="D23" i="2"/>
  <c r="D8" i="4"/>
  <c r="E8" i="4"/>
  <c r="G8" i="3"/>
  <c r="H8" i="3"/>
  <c r="F142" i="4"/>
  <c r="D31" i="5"/>
  <c r="F29" i="5"/>
  <c r="D48" i="6"/>
  <c r="E42" i="6"/>
  <c r="D42" i="6" s="1"/>
  <c r="D20" i="2" l="1"/>
  <c r="E11" i="2"/>
  <c r="D142" i="4"/>
  <c r="E142" i="4"/>
  <c r="D29" i="5"/>
  <c r="F23" i="5"/>
  <c r="D23" i="5" s="1"/>
  <c r="D11" i="2" l="1"/>
  <c r="D8" i="2"/>
</calcChain>
</file>

<file path=xl/sharedStrings.xml><?xml version="1.0" encoding="utf-8"?>
<sst xmlns="http://schemas.openxmlformats.org/spreadsheetml/2006/main" count="2228" uniqueCount="1007">
  <si>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</si>
  <si>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</si>
  <si>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</si>
  <si>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</si>
  <si>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</si>
  <si>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</si>
  <si>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</si>
  <si>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</si>
  <si>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</si>
  <si>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</si>
  <si>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</si>
  <si>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</si>
  <si>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</si>
  <si>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</si>
  <si>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</si>
  <si>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</si>
  <si>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</si>
  <si>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</si>
  <si>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</si>
  <si>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</si>
  <si>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</si>
  <si>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</si>
  <si>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</si>
  <si>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</si>
  <si>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</si>
  <si>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</si>
  <si>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</si>
  <si>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</si>
  <si>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 -êáõµëÇ¹Ç³Ý»ñ áã å»ï³Ï³Ý (áã h³Ù³ÛÝù³ÛÇÝ) áã ýÇÝ³Ýë³Ï³Ý Ï³½Ù³Ï»ñåáõÃÛáõÝÝ»ñÇÝ 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</si>
  <si>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</si>
  <si>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</si>
  <si>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</si>
  <si>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</si>
  <si>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t xml:space="preserve"> - ï»Õ³Ï³Ý ÇÝùÝ³Ï³é³íñÙ³Ý Ù³ñÙÇÝÝ»ñÇÝ                                 (ïáÕ  4535+ïáÕ 4536)</t>
  </si>
  <si>
    <t xml:space="preserve"> - ï»Õ³Ï³Ý ÇÝùÝ³Ï³é³íñÙ³Ý Ù³ñÙÇÝÝ»ñÇÝ                                 (ïáÕ  4545+ïáÕ 4546)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</si>
  <si>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</si>
  <si>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</si>
  <si>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</si>
  <si>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</si>
  <si>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</si>
  <si>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</si>
  <si>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</si>
  <si>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</si>
  <si>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</si>
  <si>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</si>
  <si>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</si>
  <si>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</si>
  <si>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</si>
  <si>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</si>
  <si>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</si>
  <si>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</si>
  <si>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</si>
  <si>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</si>
  <si>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</si>
  <si>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t>6420</t>
  </si>
  <si>
    <t>6430</t>
  </si>
  <si>
    <t>6440</t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</si>
  <si>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</si>
  <si>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</si>
  <si>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</si>
  <si>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</si>
  <si>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</si>
  <si>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</si>
  <si>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</si>
  <si>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</si>
  <si>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</si>
  <si>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</si>
  <si>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</si>
  <si>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</si>
  <si>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</si>
  <si>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</si>
  <si>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</si>
  <si>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</si>
  <si>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</si>
  <si>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</si>
  <si>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</si>
  <si>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</si>
  <si>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</si>
  <si>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</si>
  <si>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</si>
  <si>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</si>
  <si>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</si>
  <si>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</si>
  <si>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>6</t>
  </si>
  <si>
    <t>7</t>
  </si>
  <si>
    <t>8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</si>
  <si>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</si>
  <si>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</si>
  <si>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</si>
  <si>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</si>
  <si>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</si>
  <si>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</si>
  <si>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</si>
  <si>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</si>
  <si>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</si>
  <si>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</si>
  <si>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</si>
  <si>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</si>
  <si>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</si>
  <si>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</si>
  <si>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</si>
  <si>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</si>
  <si>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</si>
  <si>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</si>
  <si>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</si>
  <si>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</si>
  <si>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</si>
  <si>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</si>
  <si>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</si>
  <si>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</si>
  <si>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</si>
  <si>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</si>
  <si>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</si>
  <si>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</si>
  <si>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</si>
  <si>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</si>
  <si>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</si>
  <si>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</si>
  <si>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</si>
  <si>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</si>
  <si>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</si>
  <si>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</si>
  <si>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</si>
  <si>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</si>
  <si>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</si>
  <si>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</si>
  <si>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</si>
  <si>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</si>
  <si>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(ïáÕ 1261 + ïáÕ 1262)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</si>
  <si>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</si>
  <si>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</si>
  <si>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1145</t>
  </si>
  <si>
    <t>(ïáÕ 1132 + ïáÕ 1135 + ïáÕ 1136 + ïáÕ 1137 + ïáÕ 1138 + ïáÕ 1139 + ïáÕ 1140 + ïáÕ 1141 + ïáÕ 1142 + ïáÕ 1143 + ïáÕ 1144+ïáÕ 1145)</t>
  </si>
  <si>
    <t xml:space="preserve"> -êáõµëÇ¹Ç³Ý»ñ ýÇÝ³Ýë³Ï³Ý å»ï³Ï³Ý (h³Ù³ÛÝù³ÛÇÝ) Ï³½Ù³Ï»ñåáõÃÛáõÝÝ»ñÇÝ 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</si>
  <si>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</si>
  <si>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</si>
  <si>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</si>
  <si>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</si>
  <si>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</si>
  <si>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</si>
  <si>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</si>
  <si>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</si>
  <si>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</si>
  <si>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</si>
  <si>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</si>
  <si>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</si>
  <si>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</si>
  <si>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</si>
  <si>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</si>
  <si>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</si>
  <si>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</si>
  <si>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</si>
  <si>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</si>
  <si>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</si>
  <si>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</si>
  <si>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</si>
  <si>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</si>
  <si>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</si>
  <si>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</si>
  <si>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</si>
  <si>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</si>
  <si>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</si>
  <si>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</si>
  <si>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</si>
  <si>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</si>
  <si>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</si>
  <si>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</si>
  <si>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</si>
  <si>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</si>
  <si>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</si>
  <si>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</si>
  <si>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</si>
  <si>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</si>
  <si>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</si>
  <si>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</si>
  <si>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</si>
  <si>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</si>
  <si>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</si>
  <si>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</si>
  <si>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</si>
  <si>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</si>
  <si>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</si>
  <si>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</si>
  <si>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</si>
  <si>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</si>
  <si>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</si>
  <si>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</si>
  <si>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</si>
  <si>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</si>
  <si>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</si>
  <si>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</si>
  <si>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</si>
  <si>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</si>
  <si>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</si>
  <si>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</si>
  <si>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</si>
  <si>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-Î³åÇï³É ¹ñ³Ù³ßÝáñÑÝ»ñ ÙÇç³½·³ÛÇÝ Ï³½Ù³Ï»ñåáõÃÛáõÝÝ»ñÇÝ</t>
  </si>
  <si>
    <t>0</t>
  </si>
  <si>
    <t>1</t>
  </si>
  <si>
    <t>2</t>
  </si>
  <si>
    <t>êàòÆ²È²Î²Ü ²ä²ÐàìàôÂÚ²Ü Üä²êîÜºð</t>
  </si>
  <si>
    <t>4712</t>
  </si>
  <si>
    <t xml:space="preserve"> - êáóÇ³É³Ï³Ý ³å³ÑáíáõÃÛ³Ý µÝ»Õ»Ý Ýå³ëïÝ»ñ Í³é³ÛáõÃÛáõÝÝ»ñ Ù³ïáõóáÕÝ»ñÇÝ</t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</si>
  <si>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</si>
  <si>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</si>
  <si>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</si>
  <si>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1.1. ²ñÅ»ÃÕÃ»ñ (µ³ó³éáõÃÛ³Ùµ µ³ÅÝ»ïáÙë»ñÇ ¨ Ï³åÇï³ÉáõÙ ³ÛÉ Ù³ëÝ³ÏóáõÃÛ³Ý)                                      ïáÕ 8112+ ïáÕ 8113</t>
  </si>
  <si>
    <t>1.2.1. ì³ñÏ»ñ                                          (ïáÕ 8122+ ïáÕ 8130)</t>
  </si>
  <si>
    <t xml:space="preserve">  - í³ñÏ»ñÇ ëï³óáõÙ                               (ïáÕ 8123+ ïáÕ 8124)</t>
  </si>
  <si>
    <t xml:space="preserve">  - ëï³óí³Í í³ñÏ»ñÇ ÑÇÙÝ³Ï³Ý  ·áõÙ³ñÇ Ù³ñáõÙ                                        (ïáÕ 8131+ ïáÕ 8132)</t>
  </si>
  <si>
    <t>1.2.2. öáË³ïíáõÃÛáõÝÝ»ñ                                                                  (ïáÕ 8141+ ïáÕ 8150)</t>
  </si>
  <si>
    <t xml:space="preserve">  - µÛáõç»ï³ÛÇÝ ÷áË³ïíáõÃÛáõÝÝ»ñÇ ëï³óáõÙ                                     (ïáÕ 8142+ ïáÕ 8143)          </t>
  </si>
  <si>
    <t xml:space="preserve">  - ëï³óí³Í ÷áË³ïíáõÃÛáõÝÝ»ñÇ ·áõÙ³ñÇ Ù³ñáõÙ                           (ïáÕ 8151+ ïáÕ 8152)</t>
  </si>
  <si>
    <t>2. üÆÜ²Üê²Î²Ü ²ÎîÆìÜºð                                                                      (ïáÕ8161+ïáÕ8170+ïáÕ8190-ïáÕ8197+ïáÕ8198+ïáÕ8199)</t>
  </si>
  <si>
    <t>2.1. ´³ÅÝ»ïáÙë»ñ ¨ Ï³åÇï³ÉáõÙ ³ÛÉ Ù³ëÝ³ÏóáõÃÛáõÝ                           (ïáÕ 8162+ ïáÕ 8163 + ïáÕ 8164)</t>
  </si>
  <si>
    <t>2.2. öáË³ïíáõÃÛáõÝÝ»ñ                                                                              (ïáÕ 8171+ ïáÕ 8172)</t>
  </si>
  <si>
    <t xml:space="preserve"> 1.1. ²ñÅ»ÃÕÃ»ñ (µ³ó³éáõÃÛ³Ùµ µ³ÅÝ»ïáÙë»ñÇ ¨ Ï³åÇï³ÉáõÙ ³ÛÉ Ù³ëÝ³ÏóáõÃÛ³Ý)                                                                                        ïáÕ 8212+ ïáÕ 8213</t>
  </si>
  <si>
    <t>1.2.1. ì³ñÏ»ñ                                                                                             (ïáÕ 8222+ ïáÕ 8230)</t>
  </si>
  <si>
    <t>1.2.2. öáË³ïíáõÃÛáõÝÝ»ñ                                                                   (ïáÕ 8241+ ïáÕ 8250)</t>
  </si>
  <si>
    <t xml:space="preserve"> - ì»ñ³í³×³éùÇ Ñ³Ù³ñ Ý³Ë³ï»ëí³Í ³åñ³ÝùÝ»ñ</t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</si>
  <si>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</si>
  <si>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</si>
  <si>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</si>
  <si>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</si>
  <si>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</si>
  <si>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</si>
  <si>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</si>
  <si>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</si>
  <si>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t>(Ñ³½³ñ ¹ñ³ÙÝ»ñáí)</t>
  </si>
  <si>
    <t>Ð²îì²Ì 3</t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</si>
  <si>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</si>
  <si>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</si>
  <si>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</si>
  <si>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</si>
  <si>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</si>
  <si>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</si>
  <si>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</si>
  <si>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</si>
  <si>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</si>
  <si>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</si>
  <si>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</si>
  <si>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</si>
  <si>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</si>
  <si>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</si>
  <si>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</si>
  <si>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</si>
  <si>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</si>
  <si>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</si>
  <si>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</si>
  <si>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</si>
  <si>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</si>
  <si>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</si>
  <si>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</si>
  <si>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</si>
  <si>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</si>
  <si>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</si>
  <si>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</si>
  <si>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</si>
  <si>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</si>
  <si>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</si>
  <si>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</si>
  <si>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</si>
  <si>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</si>
  <si>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</si>
  <si>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</si>
  <si>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</si>
  <si>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</si>
  <si>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</si>
  <si>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</si>
  <si>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</si>
  <si>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</si>
  <si>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</si>
  <si>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</si>
  <si>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</si>
  <si>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</si>
  <si>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</si>
  <si>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</si>
  <si>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</si>
  <si>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</si>
  <si>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</si>
  <si>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</si>
  <si>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</si>
  <si>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</si>
  <si>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</si>
  <si>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</si>
  <si>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</si>
  <si>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</si>
  <si>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</si>
  <si>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</si>
  <si>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</si>
  <si>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</si>
  <si>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</si>
  <si>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</si>
  <si>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</si>
  <si>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</si>
  <si>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</si>
  <si>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</si>
  <si>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</si>
  <si>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</si>
  <si>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</si>
  <si>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</si>
  <si>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</si>
  <si>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</si>
  <si>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</si>
  <si>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</si>
  <si>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</si>
  <si>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</si>
  <si>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</si>
  <si>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</si>
  <si>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</si>
  <si>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</si>
  <si>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</si>
  <si>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</si>
  <si>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</si>
  <si>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</si>
  <si>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</si>
  <si>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</si>
  <si>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</si>
  <si>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</si>
  <si>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</si>
  <si>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</si>
  <si>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</si>
  <si>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</si>
  <si>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</si>
  <si>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</si>
  <si>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</si>
  <si>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</si>
  <si>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</si>
  <si>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</si>
  <si>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</si>
  <si>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</si>
  <si>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</si>
  <si>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</si>
  <si>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</si>
  <si>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</si>
  <si>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</si>
  <si>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</si>
  <si>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</si>
  <si>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</si>
  <si>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</si>
  <si>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</si>
  <si>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</si>
  <si>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</si>
  <si>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</si>
  <si>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</si>
  <si>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</si>
  <si>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</si>
  <si>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</si>
  <si>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</si>
  <si>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</si>
  <si>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</si>
  <si>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</si>
  <si>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</si>
  <si>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</si>
  <si>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</si>
  <si>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</si>
  <si>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</si>
  <si>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</si>
  <si>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</si>
  <si>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</si>
  <si>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</si>
  <si>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</si>
  <si>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</si>
  <si>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</si>
  <si>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</si>
  <si>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</si>
  <si>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1342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</si>
  <si>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</si>
  <si>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</si>
  <si>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</si>
  <si>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</si>
  <si>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</si>
  <si>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</si>
  <si>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</si>
  <si>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</si>
  <si>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</si>
  <si>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</si>
  <si>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</si>
  <si>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</si>
  <si>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</si>
  <si>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</si>
  <si>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</si>
  <si>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</si>
  <si>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</si>
  <si>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</si>
  <si>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</si>
  <si>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</si>
  <si>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</si>
  <si>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</si>
  <si>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</si>
  <si>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</si>
  <si>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</si>
  <si>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</si>
  <si>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</si>
  <si>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</si>
  <si>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</si>
  <si>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</si>
  <si>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</si>
  <si>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</si>
  <si>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</si>
  <si>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</si>
  <si>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</si>
  <si>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</si>
  <si>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</si>
  <si>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</si>
  <si>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</si>
  <si>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</si>
  <si>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</si>
  <si>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</si>
  <si>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</si>
  <si>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</si>
  <si>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</si>
  <si>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</si>
  <si>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</si>
  <si>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</si>
  <si>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</si>
  <si>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</si>
  <si>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</si>
  <si>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</si>
  <si>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</si>
  <si>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</si>
  <si>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</si>
  <si>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</si>
  <si>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</si>
  <si>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</si>
  <si>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</si>
  <si>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</si>
  <si>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</si>
  <si>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</si>
  <si>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</si>
  <si>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</si>
  <si>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</si>
  <si>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</si>
  <si>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</si>
  <si>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</si>
  <si>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</si>
  <si>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</si>
  <si>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</si>
  <si>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</si>
  <si>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</si>
  <si>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</si>
  <si>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</si>
  <si>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</si>
  <si>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</si>
  <si>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</si>
  <si>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</si>
  <si>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</si>
  <si>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</si>
  <si>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</si>
  <si>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</si>
  <si>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</si>
  <si>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</si>
  <si>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</si>
  <si>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</si>
  <si>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</si>
  <si>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</si>
  <si>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</si>
  <si>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</si>
  <si>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</si>
  <si>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</si>
  <si>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</si>
  <si>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</si>
  <si>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</si>
  <si>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</si>
  <si>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</si>
  <si>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</si>
  <si>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</si>
  <si>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</si>
  <si>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</si>
  <si>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</si>
  <si>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</si>
  <si>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</si>
  <si>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</si>
  <si>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</si>
  <si>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</si>
  <si>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</si>
  <si>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</si>
  <si>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</si>
  <si>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</si>
  <si>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</si>
  <si>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</si>
  <si>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</si>
  <si>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</si>
  <si>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</si>
  <si>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</si>
  <si>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</si>
  <si>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</si>
  <si>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</si>
  <si>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</si>
  <si>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</si>
  <si>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</si>
  <si>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</si>
  <si>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</si>
  <si>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</si>
  <si>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</si>
  <si>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</si>
  <si>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</si>
  <si>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</si>
  <si>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</si>
  <si>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</si>
  <si>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</si>
  <si>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</si>
  <si>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</si>
  <si>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</si>
  <si>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</si>
  <si>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</si>
  <si>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</si>
  <si>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</si>
  <si>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</si>
  <si>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</si>
  <si>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</si>
  <si>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</si>
  <si>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</si>
  <si>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</si>
  <si>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</si>
  <si>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</si>
  <si>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</si>
  <si>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</si>
  <si>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</si>
  <si>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</si>
  <si>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</si>
  <si>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</si>
  <si>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</si>
  <si>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</si>
  <si>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</si>
  <si>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</si>
  <si>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</si>
  <si>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</si>
  <si>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</si>
  <si>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</si>
  <si>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</si>
  <si>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</si>
  <si>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</si>
  <si>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</si>
  <si>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</si>
  <si>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</si>
  <si>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</si>
  <si>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</si>
  <si>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</si>
  <si>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</si>
  <si>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</si>
  <si>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</si>
  <si>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</si>
  <si>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</si>
  <si>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</si>
  <si>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</si>
  <si>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</si>
  <si>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</si>
  <si>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</si>
  <si>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</si>
  <si>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</si>
  <si>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</si>
  <si>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</si>
  <si>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</si>
  <si>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</si>
  <si>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</si>
  <si>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</si>
  <si>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</si>
  <si>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</si>
  <si>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</si>
  <si>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</si>
  <si>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</si>
  <si>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</si>
  <si>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</si>
  <si>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</si>
  <si>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</si>
  <si>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</si>
  <si>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</si>
  <si>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</si>
  <si>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</si>
  <si>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</si>
  <si>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</si>
  <si>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</si>
  <si>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</si>
  <si>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</si>
  <si>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1.1 ¶áõÛù³ÛÇÝ Ñ³ñÏ»ñ ³Ýß³ñÅ ·áõÛùÇó                                    (ïáÕ 1111+ ïáÕ 1112)</t>
  </si>
  <si>
    <t>µ) ä»ï³Ï³Ý µÛáõç»Çó Ñ³Ù³ÛÝùÇ í³ñã³Ï³Ý µÛáõç»ÇÝ ïñ³Ù³¹ñíáÕ ³ÛÉ ¹áï³óÇ³Ý»ñ                                            (ïáÕ 1255+ ïáÕ 1256)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</si>
  <si>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</si>
  <si>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</si>
  <si>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</si>
  <si>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</si>
  <si>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</si>
  <si>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</si>
  <si>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</si>
  <si>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</si>
  <si>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</si>
  <si>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</si>
  <si>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</si>
  <si>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</si>
  <si>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</si>
  <si>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</si>
  <si>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</si>
  <si>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</si>
  <si>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</si>
  <si>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</si>
  <si>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</si>
  <si>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</si>
  <si>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</si>
  <si>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</si>
  <si>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</si>
  <si>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</si>
  <si>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</si>
  <si>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</si>
  <si>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</si>
  <si>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</si>
  <si>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t>úñ»Ýùáí å»ï³Ï³Ý µÛáõç» ³Ùñ³·ñíáÕ Ñ³ñÏ»ñÇó ¨ ³ÛÉ å³ñï³¹Çñ í×³ñÝ»ñÇó  Ù³ëÑ³ÝáõÙÝ»ñ Ñ³Ù³ÛÝùÝ»ñÇ µÛáõç»Ý»ñ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</si>
  <si>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</si>
  <si>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µµ) ä»ï³Ï³Ý µÛáõç»Çó Ñ³Ù³ÛÝùÇ í³ñã³Ï³Ý µÛáõç»ÇÝ ïñ³Ù³¹ñíáÕ ³ÛÉ ¹áï³óÇ³Ý»ñ</t>
  </si>
  <si>
    <t>·) ä»ï³Ï³Ý µÛáõç»Çó Ñ³Ù³ÛÝùÇ í³ñã³Ï³Ý µÛáõç»ÇÝ ïñ³Ù³¹ñíáÕ Ýå³ï³Ï³ÛÇÝ Ñ³ïÏ³óáõÙÝ»ñ (ëáõµí»ÝóÇ³Ý»ñ)</t>
  </si>
  <si>
    <t>¹) ²ÛÉ Ñ³Ù³ÛÝùÝ»ñÇ µÛáõç»Ý»ñÇó ÁÝÃ³óÇÏ Í³Ëë»ñÇ ýÇÝ³Ýë³íáñÙ³Ý Ýå³ï³Ïáí ëï³óíáÕ å³ßïáÝ³Ï³Ý ¹ñ³Ù³ßÝáñÑÝ»ñ</t>
  </si>
  <si>
    <t>µ) ²ÛÉ Ñ³Ù³ÛÝùÝ»ñÇó Ï³åÇï³É Í³Ëë»ñÇ ýÇÝ³Ýë³íáñÙ³Ý Ýå³ï³Ïáí ëï³óíáÕ å³ßïáÝ³Ï³Ý ¹ñ³Ù³ßÝáñÑÝ»ñ</t>
  </si>
  <si>
    <t>(ïáÕ 1310 + ïáÕ 1320 + ïáÕ 1330 + ïáÕ 1340 + ïáÕ 1350 + ïáÕ 1360 + ïáÕ 1370 + ïáÕ 1380+ ïáÕ 1390)</t>
  </si>
  <si>
    <t>´³ÝÏ»ñáõÙ Ñ³Ù³ÛÝùÇ µÛáõç»Ç Å³Ù³Ý³Ï³íáñ ³½³ï ÙÇçáóÝ»ñÇ ï»Õ³µ³ßËáõÙÇó ¨ ¹»åá½ÇïÝ»ñÇó ëï³óí³Í ïáÏáë³í×³ñÝ»ñ</t>
  </si>
  <si>
    <t>´³ÅÝ»ïÇñ³Ï³Ý ÁÝÏ»ñáõÃÛáõÝÝ»ñáõÙ Ñ³Ù³ÛÝùÇ Ù³ëÝ³ÏóáõÃÛ³Ý ¹ÇÙ³ó Ñ³Ù³ÛÝùÇ µÛáõç» Ùáõïù³·ñíáÕ ß³Ñ³µ³ÅÇÝÝ»ñ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</si>
  <si>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</si>
  <si>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</si>
  <si>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1341 + ïáÕ 1342+ ïáÕ 1343)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</si>
  <si>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</si>
  <si>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</si>
  <si>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(ïáÕ 1351 + ïáÕ 1352)</t>
  </si>
  <si>
    <t>Øáõïù»ñ Ñ³Ù³ÛÝùÇ µÛáõç»Ç ÝÏ³ïÙ³Ùµ ëï³ÝÓÝ³Í å³ÛÙ³Ý³·ñ³ÛÇÝ å³ñï³íáñáõÃÛáõÝÝ»ñÇ ãÏ³ï³ñÙ³Ý ¹ÇÙ³ó ·³ÝÓíáÕ ·Íáí ïáõÛÅ»ñÇó</t>
  </si>
  <si>
    <t>1372</t>
  </si>
  <si>
    <t>úñ»Ýùáí ¨ Çñ³í³Ï³Ý ³ÛÉ ³Ïï»ñáí ë³ÑÙ³Ýí³Í` Ñ³Ù³ÛÝùÇ µÛáõç» Ùáõïù³·ñÙ³Ý »ÝÃ³Ï³ ³ÛÉ »Ï³ÙáõïÝ»ñ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</si>
  <si>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</si>
  <si>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</si>
  <si>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</si>
  <si>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</si>
  <si>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</si>
  <si>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</si>
  <si>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 xml:space="preserve">  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</si>
  <si>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</si>
  <si>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</si>
  <si>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</si>
  <si>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</si>
  <si>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</si>
  <si>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</si>
  <si>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</si>
  <si>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</si>
  <si>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</si>
  <si>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</si>
  <si>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</si>
  <si>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</si>
  <si>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</si>
  <si>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</si>
  <si>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</si>
  <si>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</si>
  <si>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</si>
  <si>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</si>
  <si>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</si>
  <si>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</si>
  <si>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</si>
  <si>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</si>
  <si>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</si>
  <si>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</si>
  <si>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</si>
  <si>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</si>
  <si>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</si>
  <si>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</si>
  <si>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</si>
  <si>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</si>
  <si>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</si>
  <si>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</si>
  <si>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</si>
  <si>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</si>
  <si>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</si>
  <si>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</si>
  <si>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</si>
  <si>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</si>
  <si>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</si>
  <si>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</si>
  <si>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</si>
  <si>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1334</t>
  </si>
  <si>
    <t>1340</t>
  </si>
  <si>
    <t>1341</t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</si>
  <si>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</si>
  <si>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</si>
  <si>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</si>
  <si>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</si>
  <si>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</si>
  <si>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</si>
  <si>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</si>
  <si>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</si>
  <si>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</si>
  <si>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</si>
  <si>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</si>
  <si>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</si>
  <si>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</si>
  <si>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</si>
  <si>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</si>
  <si>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</si>
  <si>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</si>
  <si>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</si>
  <si>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</si>
  <si>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</si>
  <si>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</si>
  <si>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</si>
  <si>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</si>
  <si>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</si>
  <si>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</si>
  <si>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</si>
  <si>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</si>
  <si>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</si>
  <si>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</si>
  <si>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</si>
  <si>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</si>
  <si>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</si>
  <si>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</si>
  <si>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</si>
  <si>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</si>
  <si>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</si>
  <si>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</si>
  <si>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</si>
  <si>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</si>
  <si>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</si>
  <si>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</si>
  <si>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</si>
  <si>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</si>
  <si>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</si>
  <si>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</si>
  <si>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</si>
  <si>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</si>
  <si>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</si>
  <si>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</si>
  <si>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</si>
  <si>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</si>
  <si>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</si>
  <si>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</si>
  <si>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</si>
  <si>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</si>
  <si>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</si>
  <si>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</si>
  <si>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</si>
  <si>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</si>
  <si>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</si>
  <si>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</si>
  <si>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</si>
  <si>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</si>
  <si>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</si>
  <si>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</si>
  <si>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</si>
  <si>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</si>
  <si>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</si>
  <si>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</si>
  <si>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</si>
  <si>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</si>
  <si>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</si>
  <si>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</si>
  <si>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</si>
  <si>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</si>
  <si>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</si>
  <si>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</si>
  <si>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</si>
  <si>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</si>
  <si>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</si>
  <si>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</si>
  <si>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</si>
  <si>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</si>
  <si>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</si>
  <si>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</si>
  <si>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</si>
  <si>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</si>
  <si>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</si>
  <si>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(ïáÕ 1110 + ïáÕ 1120 + ïáÕ 1130 + ïáÕ 1150 + ïáÕ 1160)</t>
  </si>
  <si>
    <t>(ïáÕ 1152 + ïáÕ 1153 )</t>
  </si>
  <si>
    <t>(ïáÕ 1162 + ïáÕ 1163 + ïáÕ 1164)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</si>
  <si>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</si>
  <si>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</si>
  <si>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</si>
  <si>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</si>
  <si>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</si>
  <si>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</si>
  <si>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</si>
  <si>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</si>
  <si>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</si>
  <si>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</si>
  <si>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</si>
  <si>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</si>
  <si>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</si>
  <si>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</si>
  <si>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</si>
  <si>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</si>
  <si>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</si>
  <si>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</si>
  <si>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</si>
  <si>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</si>
  <si>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</si>
  <si>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</si>
  <si>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</si>
  <si>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</si>
  <si>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</si>
  <si>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</si>
  <si>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</si>
  <si>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</si>
  <si>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</si>
  <si>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</si>
  <si>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</si>
  <si>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</si>
  <si>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</si>
  <si>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</si>
  <si>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</si>
  <si>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</si>
  <si>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</si>
  <si>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</si>
  <si>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</si>
  <si>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</si>
  <si>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</si>
  <si>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</si>
  <si>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</si>
  <si>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</si>
  <si>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</si>
  <si>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</si>
  <si>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</si>
  <si>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</si>
  <si>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</si>
  <si>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</si>
  <si>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</si>
  <si>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</si>
  <si>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</si>
  <si>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</si>
  <si>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</si>
  <si>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</si>
  <si>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</si>
  <si>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</si>
  <si>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</si>
  <si>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</si>
  <si>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</si>
  <si>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</si>
  <si>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</si>
  <si>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</si>
  <si>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</si>
  <si>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</si>
  <si>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</si>
  <si>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</si>
  <si>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</si>
  <si>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</si>
  <si>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</si>
  <si>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</si>
  <si>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</si>
  <si>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</si>
  <si>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</si>
  <si>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</si>
  <si>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</si>
  <si>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</si>
  <si>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</si>
  <si>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</si>
  <si>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</si>
  <si>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</si>
  <si>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</si>
  <si>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</si>
  <si>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</si>
  <si>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</si>
  <si>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</si>
  <si>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</si>
  <si>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</si>
  <si>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</si>
  <si>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</si>
  <si>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</si>
  <si>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</si>
  <si>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</si>
  <si>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</si>
  <si>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</si>
  <si>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</si>
  <si>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</si>
  <si>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</si>
  <si>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</si>
  <si>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</si>
  <si>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</si>
  <si>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</si>
  <si>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</si>
  <si>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</si>
  <si>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</si>
  <si>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</si>
  <si>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</si>
  <si>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</si>
  <si>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</si>
  <si>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</si>
  <si>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</si>
  <si>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</si>
  <si>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</si>
  <si>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</si>
  <si>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</si>
  <si>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4729</t>
  </si>
  <si>
    <t>-å³ñï³¹Çñ í×³ñÝ»ñ</t>
  </si>
  <si>
    <t>Ö³Ý³å³ñÑ³ÛÇÝ ïñ³Ýëåáñï</t>
  </si>
  <si>
    <t>.</t>
  </si>
  <si>
    <t xml:space="preserve"> -Հատուկ նպատակային  ÝÛáõÃ»ñ</t>
  </si>
  <si>
    <t>Ընդանուր բնույթի այլ ծառայություններ</t>
  </si>
  <si>
    <t xml:space="preserve"> - ²ÛÉ ÁÝÃ³óÇÏ ¹ñ³Ù³ßÝáñÑÝ»ñ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</si>
  <si>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</si>
  <si>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</si>
  <si>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</si>
  <si>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</si>
  <si>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այդ թվում</t>
  </si>
  <si>
    <t>աղբահանության վարձավճարներ</t>
  </si>
  <si>
    <t>ծնողական միջոցներ</t>
  </si>
  <si>
    <t>ջրի վարձավճարներ</t>
  </si>
  <si>
    <t xml:space="preserve"> -Այլ կապիտալ դրամաշնորհներ                           </t>
  </si>
  <si>
    <t xml:space="preserve">   Î³éáõÛóÇ.ընթ.վերանորոգում</t>
  </si>
  <si>
    <t xml:space="preserve"> -Այլ կապիտալ դրամաշնորհներ</t>
  </si>
  <si>
    <t xml:space="preserve">  ÀÝ¹³Ù»ÝÁ բյուջե</t>
  </si>
  <si>
    <t>ÀÝ¹³Ù»ÝÁ բյուջե</t>
  </si>
  <si>
    <t xml:space="preserve">ÀÝ¹³Ù»ÝÁ </t>
  </si>
  <si>
    <t>-հատուկ նպատակային նյութեր</t>
  </si>
  <si>
    <t>Ընդամենը</t>
  </si>
  <si>
    <t xml:space="preserve"> -կոմունալ ծառայություն</t>
  </si>
  <si>
    <t>ներկայացուցչական ծախսեր</t>
  </si>
  <si>
    <t>ՀԱՅԱՍՏԱՆԻ ՀԱՆՐԱՊԵՏՈՒԹՅՈՒՆ</t>
  </si>
  <si>
    <t>ՍՅՈՒՆԻՔԻ ՄԱՐԶ</t>
  </si>
  <si>
    <t>ՏԵՂԻ ՀԱՄԱՅՆՔԱՊԵՏԱՐԱՆ</t>
  </si>
  <si>
    <t xml:space="preserve">2023 ԹՎԱԿԱՆԻ </t>
  </si>
  <si>
    <t>Տ Ա Ր Ե Կ Ա Ն  Բ Յ Ո Ւ Ջ Ե</t>
  </si>
  <si>
    <t>ՀԱՄԱՅՆՔԻ ՂԵԿԱՎԱՐ՝_____________________Դ.ՂՈՒԼՈՒՆՑ</t>
  </si>
  <si>
    <t>Կ.Տ.</t>
  </si>
  <si>
    <t>ՏԵՂ</t>
  </si>
  <si>
    <t>9</t>
  </si>
  <si>
    <t>Ընդամենը ճշտված (ս.6+ս.7)</t>
  </si>
  <si>
    <t>Ընդամենը ճշտված  (ս.8+ս.9)</t>
  </si>
  <si>
    <t>սուբվենցիոն ծրագրի շրջանակներում պետության կողմից վճարվելիք մասնաբաժին</t>
  </si>
  <si>
    <t>ÀÝ¹Ñ³Ýáõñ µÝáõÛÃÇ այլ Í³é³ÛáõÃÛáõÝÝ»ñ սուբվեն</t>
  </si>
  <si>
    <r>
      <t xml:space="preserve">´Ü²Î²ð²Ü²ÚÆÜ ÞÆÜ²ð²ðàôÂÚàôÜ ºì ÎàØàôÜ²È Ì²è²ÚàôÂÚàôÜ </t>
    </r>
    <r>
      <rPr>
        <sz val="8"/>
        <rFont val="Arial LatArm"/>
        <family val="2"/>
      </rPr>
      <t>(ïáÕ3610+ïáÕ3620+ïáÕ3630+ïáÕ3640+ïáÕ3650+ïáÕ3660)</t>
    </r>
  </si>
  <si>
    <r>
      <t xml:space="preserve"> -</t>
    </r>
    <r>
      <rPr>
        <sz val="9"/>
        <rFont val="Arial LatArm"/>
        <family val="2"/>
      </rPr>
      <t>¾Ý»ñ·»ïÇÏ  Í³é³ÛáõÃÛáõÝÝ»ñ</t>
    </r>
  </si>
  <si>
    <r>
      <t xml:space="preserve">ÀÜ¸²ØºÜÀ  ºÎ²ØàôîÜºð                          </t>
    </r>
    <r>
      <rPr>
        <sz val="10"/>
        <rFont val="Arial LatArm"/>
        <family val="2"/>
      </rPr>
      <t>(ïáÕ 1100 + ïáÕ 1200+ïáÕ 1300)</t>
    </r>
  </si>
  <si>
    <t>ÀÝ¹³Ù»ÝÁ բյուջե ճշտված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</si>
  <si>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</si>
  <si>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</si>
  <si>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</si>
  <si>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>ÀÜ¸²ØºÜÀ Ì²Êêºð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</si>
  <si>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LatArm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</si>
  <si>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LatArm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</si>
  <si>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LatArm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</si>
  <si>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LatArm"/>
        <family val="2"/>
      </rPr>
      <t>ïáÕ2410+ïáÕ2420+ïáÕ2430+ïáÕ2440+ïáÕ2450+ïáÕ2460+ïáÕ2470+ïáÕ2480+ïáÕ2490</t>
    </r>
    <r>
      <rPr>
        <b/>
        <sz val="9"/>
        <rFont val="Arial LatArm"/>
        <family val="2"/>
      </rPr>
      <t>)</t>
    </r>
  </si>
  <si>
    <r>
      <t xml:space="preserve">Þðæ²Î² ØÆæ²ì²ÚðÆ ä²Þîä²ÜàôÂÚàôÜ </t>
    </r>
    <r>
      <rPr>
        <sz val="8"/>
        <rFont val="Arial LatArm"/>
        <family val="2"/>
      </rPr>
      <t>(ïáÕ2510+ïáÕ2520+ïáÕ2530+ïáÕ2540+ïáÕ2550+ïáÕ2560)</t>
    </r>
  </si>
  <si>
    <r>
      <t>²èàÔæ²ä²ÐàôÂÚàôÜ (</t>
    </r>
    <r>
      <rPr>
        <sz val="8"/>
        <rFont val="Arial LatArm"/>
        <family val="2"/>
      </rPr>
      <t>ïáÕ2710+ïáÕ2720+ïáÕ2730+ïáÕ2740+ïáÕ2750+ïáÕ2760</t>
    </r>
    <r>
      <rPr>
        <b/>
        <sz val="9"/>
        <rFont val="Arial LatArm"/>
        <family val="2"/>
      </rPr>
      <t>)</t>
    </r>
  </si>
  <si>
    <r>
      <t xml:space="preserve">Ð²Ü¶Æêî, ØÞ²ÎàôÚÂ ºì ÎðàÜ </t>
    </r>
    <r>
      <rPr>
        <sz val="8"/>
        <rFont val="Arial LatArm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</si>
  <si>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LatArm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</si>
  <si>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LatArm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</si>
  <si>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LatArm"/>
        <family val="2"/>
      </rPr>
      <t>(ïáÕ3110)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</si>
  <si>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</si>
  <si>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r>
      <t xml:space="preserve">           </t>
    </r>
    <r>
      <rPr>
        <b/>
        <sz val="12"/>
        <rFont val="Arial LatArm"/>
        <family val="2"/>
      </rPr>
      <t xml:space="preserve">  ÀÜ¸²ØºÜÀ</t>
    </r>
    <r>
      <rPr>
        <b/>
        <sz val="11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Ì²Êêºð              </t>
    </r>
    <r>
      <rPr>
        <b/>
        <sz val="11"/>
        <rFont val="Arial LatArm"/>
        <family val="2"/>
      </rPr>
      <t xml:space="preserve"> </t>
    </r>
    <r>
      <rPr>
        <sz val="8"/>
        <rFont val="Arial LatArm"/>
        <family val="2"/>
      </rPr>
      <t>(ïáÕ4050+ïáÕ5000+ïáÕ 6000)</t>
    </r>
  </si>
  <si>
    <r>
      <t xml:space="preserve">².   ÀÜÂ²òÆÎ  Ì²Êêºðª                </t>
    </r>
    <r>
      <rPr>
        <sz val="10"/>
        <rFont val="Arial LatArm"/>
        <family val="2"/>
      </rPr>
      <t xml:space="preserve">(ïáÕ4100+ïáÕ4200+ïáÕ4300+ïáÕ4400+ïáÕ4500+ ïáÕ4600+ïáÕ4700)    </t>
    </r>
    <r>
      <rPr>
        <b/>
        <sz val="10"/>
        <rFont val="Arial LatArm"/>
        <family val="2"/>
      </rPr>
      <t xml:space="preserve">   </t>
    </r>
    <r>
      <rPr>
        <b/>
        <sz val="12"/>
        <rFont val="Arial LatArm"/>
        <family val="2"/>
      </rPr>
      <t xml:space="preserve">                                                                                                                </t>
    </r>
  </si>
  <si>
    <r>
      <t xml:space="preserve">1.1 ²ÞÊ²î²ÜøÆ ì²ðÒ²îðàôÂÚàôÜ </t>
    </r>
    <r>
      <rPr>
        <sz val="8"/>
        <rFont val="Arial LatArm"/>
        <family val="2"/>
      </rPr>
      <t xml:space="preserve">(ïáÕ4110+ïáÕ4120+ïáÕ4130) </t>
    </r>
    <r>
      <rPr>
        <sz val="10"/>
        <rFont val="Arial LatArm"/>
        <family val="2"/>
      </rPr>
      <t xml:space="preserve"> </t>
    </r>
    <r>
      <rPr>
        <b/>
        <sz val="10"/>
        <rFont val="Arial LatArm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</si>
  <si>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LatArm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</si>
  <si>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LatArm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</si>
  <si>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LatArm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</si>
  <si>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LatArm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</si>
  <si>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LatArm"/>
        <family val="2"/>
      </rPr>
      <t>(ïáÕ4211+ïáÕ4212+ïáÕ4213+ïáÕ4214+ïáÕ4215+ïáÕ4216+ïáÕ4217)</t>
    </r>
  </si>
  <si>
    <r>
      <t xml:space="preserve"> -</t>
    </r>
    <r>
      <rPr>
        <b/>
        <sz val="9"/>
        <rFont val="Arial LatArm"/>
        <family val="2"/>
      </rPr>
      <t>¾Ý»ñ·»ïÇÏ  Í³é³ÛáõÃÛáõÝÝ»ñ</t>
    </r>
  </si>
  <si>
    <r>
      <t xml:space="preserve"> ¶àðÌàôÔàôØÜºðÆ ºì Þðæ²¶²ÚàôÂÚàôÜÜºðÆ Ì²Êêºð </t>
    </r>
    <r>
      <rPr>
        <sz val="8"/>
        <rFont val="Arial LatArm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</si>
  <si>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LatArm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</si>
  <si>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LatArm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</si>
  <si>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LatArm"/>
        <family val="2"/>
      </rPr>
      <t>(ïáÕ4251+ïáÕ4252)</t>
    </r>
  </si>
  <si>
    <r>
      <t xml:space="preserve"> ÜÚàôÂºð </t>
    </r>
    <r>
      <rPr>
        <sz val="8"/>
        <rFont val="Arial LatArm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</si>
  <si>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color indexed="8"/>
        <rFont val="Arial LatArm"/>
        <family val="2"/>
      </rPr>
      <t xml:space="preserve">1.3 îàÎàê²ìÖ²ðÜºð </t>
    </r>
    <r>
      <rPr>
        <sz val="8"/>
        <color indexed="8"/>
        <rFont val="Arial LatArm"/>
        <family val="2"/>
      </rPr>
      <t>(ïáÕ4310+ïáÕ 4320+ïáÕ4330)</t>
    </r>
  </si>
  <si>
    <r>
      <t xml:space="preserve">ÜºðøÆÜ îàÎàê²ìÖ²ðÜºð </t>
    </r>
    <r>
      <rPr>
        <sz val="8"/>
        <color indexed="8"/>
        <rFont val="Arial LatArm"/>
        <family val="2"/>
      </rPr>
      <t>(ïáÕ4311+ïáÕ4312)</t>
    </r>
  </si>
  <si>
    <r>
      <t>²ðî²øÆÜ îàÎàê²ìÖ²ðÜºð</t>
    </r>
    <r>
      <rPr>
        <b/>
        <i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(ïáÕ4321+ïáÕ4322)</t>
    </r>
  </si>
  <si>
    <r>
      <t xml:space="preserve">öàÊ²èàôÂÚàôÜÜºðÆ Ðºî Î²äì²Ì ìÖ²ðÜºð </t>
    </r>
    <r>
      <rPr>
        <sz val="8"/>
        <color indexed="8"/>
        <rFont val="Arial LatArm"/>
        <family val="2"/>
      </rPr>
      <t xml:space="preserve">(ïáÕ4331+ïáÕ4332+ïáÕ4333) </t>
    </r>
  </si>
  <si>
    <r>
      <t>1.4 êàô´êÆ¸Æ²Üºð</t>
    </r>
    <r>
      <rPr>
        <b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</si>
  <si>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LatArm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</si>
  <si>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(ïáÕ4421+ïáÕ4422)</t>
    </r>
  </si>
  <si>
    <r>
      <t xml:space="preserve">1.5 ¸ð²Ø²ÞÜàðÐÜºð </t>
    </r>
    <r>
      <rPr>
        <sz val="8"/>
        <color indexed="8"/>
        <rFont val="Arial LatArm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</si>
  <si>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color indexed="8"/>
        <rFont val="Arial LatArm"/>
        <family val="2"/>
      </rPr>
      <t xml:space="preserve"> (ïáÕ4511+ïáÕ4512)</t>
    </r>
  </si>
  <si>
    <r>
      <t xml:space="preserve"> -</t>
    </r>
    <r>
      <rPr>
        <b/>
        <sz val="9"/>
        <color indexed="8"/>
        <rFont val="Arial LatArm"/>
        <family val="2"/>
      </rPr>
      <t>ÀÝÃ³óÇÏ ¹ñ³Ù³ßÝáñÑÝ»ñ ûï³ñ»ñÏñÛ³ Ï³é³í³ñáõÃÛáõÝÝ»ñÇÝ</t>
    </r>
  </si>
  <si>
    <r>
      <t>¸ð²Ø²ÞÜàðÐÜºð ØÆæ²¼¶²ÚÆÜ Î²¼Ø²ÎºðäàôÂÚàôÜÜºðÆÜ</t>
    </r>
    <r>
      <rPr>
        <sz val="8"/>
        <color indexed="8"/>
        <rFont val="Arial LatArm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</si>
  <si>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</si>
  <si>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LatArm"/>
        <family val="2"/>
      </rPr>
      <t>(ïáÕ 4534+ïáÕ 4537 +ïáÕ 4538)</t>
    </r>
  </si>
  <si>
    <r>
      <t>Î²äÆî²È ¸ð²Ø²ÞÜàðÐÜºð äºî²Î²Ü Ð²îì²ÌÆ ²ÚÈ Ø²Î²ð¸²ÎÜºðÆÜ</t>
    </r>
    <r>
      <rPr>
        <sz val="9"/>
        <color indexed="8"/>
        <rFont val="Arial LatArm"/>
        <family val="2"/>
      </rPr>
      <t xml:space="preserve"> </t>
    </r>
    <r>
      <rPr>
        <sz val="8"/>
        <color indexed="8"/>
        <rFont val="Arial LatArm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</si>
  <si>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LatArm"/>
        <family val="2"/>
      </rPr>
      <t xml:space="preserve"> (ïáÕ 4544+ïáÕ 4547 +ïáÕ 4548)</t>
    </r>
  </si>
  <si>
    <r>
      <t xml:space="preserve">1.6 êàòÆ²È²Î²Ü Üä²êîÜºð ºì ÎºÜê²ÂàÞ²ÎÜºð </t>
    </r>
    <r>
      <rPr>
        <sz val="8"/>
        <color indexed="8"/>
        <rFont val="Arial LatArm"/>
        <family val="2"/>
      </rPr>
      <t>(ïáÕ4610+ïáÕ4630+ïáÕ4640)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</si>
  <si>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LatArm"/>
        <family val="2"/>
      </rPr>
      <t xml:space="preserve">(ïáÕ4631+ïáÕ4632+ïáÕ4633+ïáÕ4634) </t>
    </r>
  </si>
  <si>
    <r>
      <t xml:space="preserve"> ÎºÜê²ÂàÞ²ÎÜºð </t>
    </r>
    <r>
      <rPr>
        <sz val="8"/>
        <color indexed="8"/>
        <rFont val="Arial LatArm"/>
        <family val="2"/>
      </rPr>
      <t xml:space="preserve">(ïáÕ4641) </t>
    </r>
  </si>
  <si>
    <r>
      <t xml:space="preserve">1.7 ²ÚÈ Ì²Êêºð </t>
    </r>
    <r>
      <rPr>
        <sz val="8"/>
        <rFont val="Arial LatArm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</si>
  <si>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</si>
  <si>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LatArm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</si>
  <si>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color indexed="8"/>
        <rFont val="Arial LatArm"/>
        <family val="2"/>
      </rPr>
      <t>(ïáÕ4731)</t>
    </r>
  </si>
  <si>
    <r>
      <t xml:space="preserve"> -</t>
    </r>
    <r>
      <rPr>
        <b/>
        <sz val="9"/>
        <color indexed="8"/>
        <rFont val="Arial LatArm"/>
        <family val="2"/>
      </rPr>
      <t>¸³ï³ñ³ÝÝ»ñÇ ÏáÕÙÇó Ýß³Ý³Ïí³Í ïáõÛÅ»ñ ¨ ïáõ·³ÝùÝ»ñ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</si>
  <si>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color indexed="8"/>
        <rFont val="Arial LatArm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</si>
  <si>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LatArm"/>
        <family val="2"/>
      </rPr>
      <t xml:space="preserve"> </t>
    </r>
    <r>
      <rPr>
        <b/>
        <i/>
        <sz val="9"/>
        <color indexed="8"/>
        <rFont val="Arial LatArm"/>
        <family val="2"/>
      </rPr>
      <t xml:space="preserve">ìºð²Î²Ü¶ÜàôØ </t>
    </r>
    <r>
      <rPr>
        <sz val="8"/>
        <color indexed="8"/>
        <rFont val="Arial LatArm"/>
        <family val="2"/>
      </rPr>
      <t>(ïáÕ4751)</t>
    </r>
  </si>
  <si>
    <r>
      <t xml:space="preserve"> </t>
    </r>
    <r>
      <rPr>
        <b/>
        <i/>
        <sz val="9"/>
        <color indexed="8"/>
        <rFont val="Arial LatArm"/>
        <family val="2"/>
      </rPr>
      <t xml:space="preserve">²ÚÈ Ì²Êêºð </t>
    </r>
    <r>
      <rPr>
        <sz val="9"/>
        <color indexed="8"/>
        <rFont val="Arial LatArm"/>
        <family val="2"/>
      </rPr>
      <t>(ïáÕ4761)</t>
    </r>
  </si>
  <si>
    <r>
      <t xml:space="preserve">ä²Ðàôêî²ÚÆÜ ØÆæàòÜºð </t>
    </r>
    <r>
      <rPr>
        <sz val="9"/>
        <color indexed="8"/>
        <rFont val="Arial LatArm"/>
        <family val="2"/>
      </rPr>
      <t>(ïáÕ4771)</t>
    </r>
  </si>
  <si>
    <r>
      <t xml:space="preserve">´. àâ üÆÜ²Üê²Î²Ü ²ÎîÆìÜºðÆ ¶Ìàì Ì²Êêºð                     </t>
    </r>
    <r>
      <rPr>
        <sz val="10"/>
        <color indexed="8"/>
        <rFont val="Arial LatArm"/>
        <family val="2"/>
      </rPr>
      <t>(ïáÕ5100+ïáÕ5200+ïáÕ5300+ïáÕ5400)</t>
    </r>
  </si>
  <si>
    <r>
      <t xml:space="preserve">1.1. ÐÆØÜ²Î²Ü ØÆæàòÜºð                                 </t>
    </r>
    <r>
      <rPr>
        <sz val="8"/>
        <color indexed="8"/>
        <rFont val="Arial LatArm"/>
        <family val="2"/>
      </rPr>
      <t>(ïáÕ5110+ïáÕ5120+ïáÕ5130)</t>
    </r>
  </si>
  <si>
    <r>
      <t xml:space="preserve">ÞºÜøºð ºì ÞÆÜàôÂÚàôÜÜºð                                       </t>
    </r>
    <r>
      <rPr>
        <sz val="8"/>
        <color indexed="8"/>
        <rFont val="Arial LatArm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</si>
  <si>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LatArm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</si>
  <si>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color indexed="8"/>
        <rFont val="Arial LatArm"/>
        <family val="2"/>
      </rPr>
      <t>(ïáÕ 5131+ïáÕ 5132+ïáÕ 5133+ ïáÕ5134)</t>
    </r>
  </si>
  <si>
    <r>
      <t xml:space="preserve">1.2 ä²Þ²ðÜºð </t>
    </r>
    <r>
      <rPr>
        <sz val="8"/>
        <color indexed="8"/>
        <rFont val="Arial LatArm"/>
        <family val="2"/>
      </rPr>
      <t>(ïáÕ5211+ïáÕ5221+ïáÕ5231+ïáÕ5241)</t>
    </r>
  </si>
  <si>
    <r>
      <t xml:space="preserve">1.3 ´²ðÒð²ðÄºø ²ÎîÆìÜºð </t>
    </r>
    <r>
      <rPr>
        <sz val="8"/>
        <color indexed="8"/>
        <rFont val="Arial LatArm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</si>
  <si>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LatArm"/>
        <family val="2"/>
      </rPr>
      <t>(ïáÕ 5411+ïáÕ 5421+ïáÕ 5431+ïáÕ5441)</t>
    </r>
  </si>
  <si>
    <r>
      <t xml:space="preserve"> ¶. àâ üÆÜ²Üê²Î²Ü ²ÎîÆìÜºðÆ Æð²òàôØÆò Øàôîøºð </t>
    </r>
    <r>
      <rPr>
        <b/>
        <sz val="10"/>
        <rFont val="Arial LatArm"/>
        <family val="2"/>
      </rPr>
      <t>(ïáÕ6100+ïáÕ6200+ïáÕ6300+ïáÕ6400)</t>
    </r>
  </si>
  <si>
    <r>
      <t>ÐÆØÜ²Î²Ü ØÆæàòÜºðÆ Æð²òàôØÆò Øàôîøºð</t>
    </r>
    <r>
      <rPr>
        <sz val="10"/>
        <rFont val="Arial LatArm"/>
        <family val="2"/>
      </rPr>
      <t xml:space="preserve"> (ïáÕ6110+ïáÕ6120+ïáÕ6130) </t>
    </r>
  </si>
  <si>
    <r>
      <t>ä²Þ²ðÜºðÆ Æð²òàôØÆò Øàôîøºð</t>
    </r>
    <r>
      <rPr>
        <b/>
        <i/>
        <sz val="11"/>
        <rFont val="Arial LatArm"/>
        <family val="2"/>
      </rPr>
      <t xml:space="preserve"> </t>
    </r>
    <r>
      <rPr>
        <sz val="10"/>
        <rFont val="Arial LatArm"/>
        <family val="2"/>
      </rPr>
      <t>(ïáÕ6210+ïáÕ6220)</t>
    </r>
  </si>
  <si>
    <r>
      <t xml:space="preserve">²ÚÈ ä²Þ²ðÜºðÆ Æð²òàôØÆò Øàôîøºð </t>
    </r>
    <r>
      <rPr>
        <i/>
        <sz val="10"/>
        <rFont val="Arial LatArm"/>
        <family val="2"/>
      </rPr>
      <t>(ïáÕ6221+ïáÕ6222+ïáÕ6223)</t>
    </r>
  </si>
  <si>
    <r>
      <t xml:space="preserve">´²ðÒð²ðÄºø ²ÎîÆìÜºðÆ Æð²òàôØÆò Øàôîøºð </t>
    </r>
    <r>
      <rPr>
        <sz val="11"/>
        <rFont val="Arial LatArm"/>
        <family val="2"/>
      </rPr>
      <t xml:space="preserve"> </t>
    </r>
    <r>
      <rPr>
        <i/>
        <sz val="10"/>
        <rFont val="Arial LatArm"/>
        <family val="2"/>
      </rPr>
      <t xml:space="preserve"> </t>
    </r>
    <r>
      <rPr>
        <sz val="10"/>
        <rFont val="Arial LatArm"/>
        <family val="2"/>
      </rPr>
      <t>(ïáÕ 6310)</t>
    </r>
  </si>
  <si>
    <r>
      <t>â²ðî²¸ðì²Ì ²ÎîÆìÜºðÆ Æð²òàôØÆò Øàôîøºð</t>
    </r>
    <r>
      <rPr>
        <b/>
        <i/>
        <sz val="11"/>
        <rFont val="Arial LatArm"/>
        <family val="2"/>
      </rPr>
      <t xml:space="preserve">`                                                   </t>
    </r>
    <r>
      <rPr>
        <sz val="10"/>
        <rFont val="Arial LatArm"/>
        <family val="2"/>
      </rPr>
      <t>(ïáÕ6410+ïáÕ6420+ïáÕ6430+ïáÕ6440)</t>
    </r>
  </si>
  <si>
    <r>
      <t xml:space="preserve">                         ÀÜ¸²ØºÜÀ`                                </t>
    </r>
    <r>
      <rPr>
        <sz val="9"/>
        <rFont val="Arial LatArm"/>
        <family val="2"/>
      </rPr>
      <t xml:space="preserve"> (ïáÕ 8100+ïáÕ 8200), (ïáÕ 8000 Ñ³Ï³é³Ï Ýß³Ýáí)</t>
    </r>
  </si>
  <si>
    <r>
      <t xml:space="preserve">                ². ÜºðøÆÜ ²Ô´ÚàôðÜºð                       </t>
    </r>
    <r>
      <rPr>
        <sz val="9"/>
        <rFont val="Arial LatArm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</si>
  <si>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LatArm"/>
        <family val="2"/>
      </rPr>
      <t>(ïáÕ 8111+ïáÕ 8120)</t>
    </r>
  </si>
  <si>
    <r>
      <t>1.2. ì³ñÏ»ñ ¨ ÷áË³ïíáõÃÛáõÝÝ»ñ (ëï³óáõÙ ¨ Ù³ñáõÙ)                            (</t>
    </r>
    <r>
      <rPr>
        <sz val="9"/>
        <rFont val="Arial LatArm"/>
        <family val="2"/>
      </rPr>
      <t>ïáÕ 8121+ïáÕ8140)</t>
    </r>
    <r>
      <rPr>
        <b/>
        <sz val="9"/>
        <rFont val="Arial LatArm"/>
        <family val="2"/>
      </rPr>
      <t xml:space="preserve"> </t>
    </r>
  </si>
  <si>
    <r>
      <t xml:space="preserve">2.6. Ð³Ù³ÛÝùÇ µÛáõç»Ç Ñ³ßíáõÙ ÙÇçáóÝ»ñÇ ÙÝ³óáñ¹Ý»ñÁ Ñ³ßí»ïáõ Å³Ù³Ý³Ï³Ñ³ïí³ÍáõÙ                                                                           </t>
    </r>
    <r>
      <rPr>
        <sz val="9"/>
        <rFont val="Arial LatArm"/>
        <family val="2"/>
      </rPr>
      <t>(ïáÕ8010- ïáÕ 8110 - ïáÕ 8161 - ïáÕ 8170- ïáÕ 8190- ïáÕ 8197- ïáÕ 8198 - ïáÕ 8210)</t>
    </r>
  </si>
  <si>
    <r>
      <t xml:space="preserve">                       ´. ²ðî²øÆÜ ²Ô´ÚàôðÜºð                                                </t>
    </r>
    <r>
      <rPr>
        <sz val="9"/>
        <rFont val="Arial LatArm"/>
        <family val="2"/>
      </rPr>
      <t>(ïáÕ 8210)</t>
    </r>
  </si>
  <si>
    <r>
      <t xml:space="preserve">1. öàÊ²èàô ØÆæàòÜºð                                                                              </t>
    </r>
    <r>
      <rPr>
        <i/>
        <sz val="9"/>
        <rFont val="Arial LatArm"/>
        <family val="2"/>
      </rPr>
      <t>(ïáÕ 8211+ïáÕ 8220)</t>
    </r>
  </si>
  <si>
    <r>
      <t xml:space="preserve">1.2. ì³ñÏ»ñ ¨ ÷áË³ïíáõÃÛáõÝÝ»ñ (ëï³óáõÙ ¨ Ù³ñáõÙ)                      </t>
    </r>
    <r>
      <rPr>
        <sz val="9"/>
        <rFont val="Arial LatArm"/>
        <family val="2"/>
      </rPr>
      <t>ïáÕ 8221+ïáÕ 8240</t>
    </r>
  </si>
  <si>
    <r>
      <t xml:space="preserve"> </t>
    </r>
    <r>
      <rPr>
        <b/>
        <u/>
        <sz val="14"/>
        <rFont val="Arial LatArm"/>
        <family val="2"/>
      </rPr>
      <t>Ð²îì²Ì 6</t>
    </r>
  </si>
  <si>
    <r>
      <t xml:space="preserve"> </t>
    </r>
    <r>
      <rPr>
        <b/>
        <sz val="12"/>
        <rFont val="Arial LatArm"/>
        <family val="2"/>
      </rPr>
      <t>Ð²Ø²ÚÜøÆ  ´ÚàôæºÆ Ì²ÊêºðÀ` Àêî ´Úàôæºî²ÚÆÜ Ì²ÊêºðÆ  ¶àðÌ²è²Î²Ü ºì îÜîºê²¶Æî²Î²Ü  ¸²ê²Î²ð¶Ø²Ü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</si>
  <si>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 </t>
    </r>
  </si>
  <si>
    <r>
      <t xml:space="preserve">-ÜìÆð²îìàôÂÚàôÜÜºð àâ Î²è²ì²ð²Î²Ü (Ð²ê²ð²Î²Î²Ü) Î²¼Ø²ÎºðäàôÂÚàôÜÜºðÆÜ </t>
    </r>
    <r>
      <rPr>
        <sz val="8"/>
        <rFont val="Arial LatArm"/>
        <family val="2"/>
      </rPr>
      <t xml:space="preserve"> </t>
    </r>
  </si>
  <si>
    <t>74800</t>
  </si>
  <si>
    <t>ՀԱՍՏԱՏՎԱԾ Է ՝ Տեղ համայնքի ավագանու 2023 թվականի մայիսի 19-ի  N 31-Ն որոշմամբ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</si>
</sst>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0000"/>
    <numFmt numFmtId="165" formatCode="000"/>
    <numFmt numFmtId="166" formatCode="0.0"/>
    <numFmt numFmtId="167" formatCode="000.0"/>
    <numFmt numFmtId="168" formatCode="_-* #,##0.0\ _₽_-;\-* #,##0.0\ _₽_-;_-* &quot;-&quot;??\ _₽_-;_-@_-"/>
    <numFmt numFmtId="169" formatCode="_-* #,##0\ _₽_-;\-* #,##0\ _₽_-;_-* &quot;-&quot;??\ _₽_-;_-@_-"/>
    <numFmt numFmtId="170" formatCode="0.000"/>
  </numFmts>
  <fonts count="60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color indexed="10"/>
      <name val="Arial Armenian"/>
      <family val="2"/>
    </font>
    <font>
      <sz val="10"/>
      <name val="Arial"/>
      <family val="2"/>
      <charset val="204"/>
    </font>
    <font>
      <b/>
      <sz val="10.5"/>
      <name val="Arial Armenian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mLincoln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b/>
      <sz val="16"/>
      <name val="ArmAria"/>
    </font>
    <font>
      <sz val="9"/>
      <color indexed="8"/>
      <name val="Arial LatArm"/>
      <family val="2"/>
    </font>
    <font>
      <b/>
      <i/>
      <sz val="9"/>
      <name val="Arial LatArm"/>
      <family val="2"/>
    </font>
    <font>
      <b/>
      <i/>
      <sz val="11"/>
      <name val="Arial LatArm"/>
      <family val="2"/>
    </font>
    <font>
      <sz val="11"/>
      <name val="Arial LatArm"/>
      <family val="2"/>
    </font>
    <font>
      <b/>
      <sz val="11"/>
      <name val="Arial LatArm"/>
      <family val="2"/>
    </font>
    <font>
      <sz val="12"/>
      <name val="Arial LatArm"/>
      <family val="2"/>
    </font>
    <font>
      <sz val="9"/>
      <name val="Arial LatArm"/>
      <family val="2"/>
    </font>
    <font>
      <b/>
      <sz val="12"/>
      <name val="Arial LatArm"/>
      <family val="2"/>
    </font>
    <font>
      <b/>
      <i/>
      <sz val="12"/>
      <name val="Arial LatArm"/>
      <family val="2"/>
    </font>
    <font>
      <i/>
      <sz val="11"/>
      <name val="Arial LatArm"/>
      <family val="2"/>
    </font>
    <font>
      <b/>
      <sz val="9"/>
      <name val="Arial LatArm"/>
      <family val="2"/>
    </font>
    <font>
      <sz val="8"/>
      <name val="Arial LatArm"/>
      <family val="2"/>
    </font>
    <font>
      <i/>
      <sz val="9"/>
      <name val="Arial LatArm"/>
      <family val="2"/>
    </font>
    <font>
      <b/>
      <sz val="9"/>
      <color indexed="8"/>
      <name val="Arial LatArm"/>
      <family val="2"/>
    </font>
    <font>
      <b/>
      <u/>
      <sz val="14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0.5"/>
      <name val="Arial LatArm"/>
      <family val="2"/>
    </font>
    <font>
      <b/>
      <sz val="14"/>
      <name val="Arial LatArm"/>
      <family val="2"/>
    </font>
    <font>
      <b/>
      <i/>
      <sz val="10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color indexed="8"/>
      <name val="Arial LatArm"/>
      <family val="2"/>
    </font>
    <font>
      <sz val="8"/>
      <color indexed="8"/>
      <name val="Arial LatArm"/>
      <family val="2"/>
    </font>
    <font>
      <b/>
      <i/>
      <sz val="8"/>
      <color indexed="8"/>
      <name val="Arial LatArm"/>
      <family val="2"/>
    </font>
    <font>
      <b/>
      <sz val="8"/>
      <color indexed="8"/>
      <name val="Arial LatArm"/>
      <family val="2"/>
    </font>
    <font>
      <b/>
      <sz val="10"/>
      <color indexed="8"/>
      <name val="Arial LatArm"/>
      <family val="2"/>
    </font>
    <font>
      <i/>
      <sz val="9"/>
      <color indexed="8"/>
      <name val="Arial LatArm"/>
      <family val="2"/>
    </font>
    <font>
      <b/>
      <sz val="12"/>
      <color indexed="8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sz val="10"/>
      <color indexed="10"/>
      <name val="Arial LatAr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69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Fill="1" applyBorder="1"/>
    <xf numFmtId="164" fontId="10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15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16" fillId="0" borderId="0" xfId="0" applyFont="1"/>
    <xf numFmtId="49" fontId="10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top"/>
    </xf>
    <xf numFmtId="49" fontId="10" fillId="2" borderId="0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top" wrapText="1"/>
    </xf>
    <xf numFmtId="49" fontId="11" fillId="2" borderId="0" xfId="0" applyNumberFormat="1" applyFont="1" applyFill="1" applyBorder="1" applyAlignment="1">
      <alignment horizontal="center" vertical="top"/>
    </xf>
    <xf numFmtId="0" fontId="16" fillId="0" borderId="0" xfId="0" applyFont="1" applyBorder="1"/>
    <xf numFmtId="0" fontId="10" fillId="0" borderId="0" xfId="0" applyFont="1"/>
    <xf numFmtId="0" fontId="17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0" borderId="0" xfId="0" applyFont="1"/>
    <xf numFmtId="0" fontId="12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6" fontId="12" fillId="3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Border="1"/>
    <xf numFmtId="0" fontId="14" fillId="3" borderId="0" xfId="0" applyFon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6" fontId="0" fillId="3" borderId="0" xfId="0" applyNumberFormat="1" applyFill="1"/>
    <xf numFmtId="2" fontId="0" fillId="3" borderId="0" xfId="0" applyNumberFormat="1" applyFill="1"/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7" fillId="3" borderId="0" xfId="0" applyFont="1" applyFill="1"/>
    <xf numFmtId="0" fontId="1" fillId="3" borderId="0" xfId="0" applyFont="1" applyFill="1" applyBorder="1"/>
    <xf numFmtId="0" fontId="3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/>
    <xf numFmtId="0" fontId="18" fillId="0" borderId="0" xfId="0" applyFont="1"/>
    <xf numFmtId="0" fontId="20" fillId="0" borderId="0" xfId="0" applyFont="1" applyAlignment="1">
      <alignment horizontal="center"/>
    </xf>
    <xf numFmtId="0" fontId="15" fillId="0" borderId="0" xfId="0" applyFont="1"/>
    <xf numFmtId="16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9" fontId="27" fillId="3" borderId="10" xfId="0" applyNumberFormat="1" applyFont="1" applyFill="1" applyBorder="1" applyAlignment="1">
      <alignment vertical="top" wrapText="1"/>
    </xf>
    <xf numFmtId="49" fontId="27" fillId="3" borderId="16" xfId="0" applyNumberFormat="1" applyFont="1" applyFill="1" applyBorder="1" applyAlignment="1">
      <alignment vertical="top" wrapText="1"/>
    </xf>
    <xf numFmtId="0" fontId="28" fillId="3" borderId="16" xfId="0" applyNumberFormat="1" applyFont="1" applyFill="1" applyBorder="1" applyAlignment="1">
      <alignment horizontal="left" vertical="top" wrapText="1" readingOrder="1"/>
    </xf>
    <xf numFmtId="0" fontId="29" fillId="3" borderId="2" xfId="0" applyNumberFormat="1" applyFont="1" applyFill="1" applyBorder="1" applyAlignment="1">
      <alignment horizontal="left" vertical="top" wrapText="1" readingOrder="1"/>
    </xf>
    <xf numFmtId="166" fontId="30" fillId="3" borderId="10" xfId="0" applyNumberFormat="1" applyFont="1" applyFill="1" applyBorder="1" applyAlignment="1">
      <alignment horizontal="center" vertical="center"/>
    </xf>
    <xf numFmtId="166" fontId="31" fillId="3" borderId="10" xfId="0" applyNumberFormat="1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 vertical="center"/>
    </xf>
    <xf numFmtId="166" fontId="30" fillId="3" borderId="11" xfId="0" applyNumberFormat="1" applyFont="1" applyFill="1" applyBorder="1" applyAlignment="1">
      <alignment horizontal="center" vertical="center"/>
    </xf>
    <xf numFmtId="0" fontId="32" fillId="3" borderId="0" xfId="0" applyFont="1" applyFill="1" applyBorder="1"/>
    <xf numFmtId="0" fontId="33" fillId="3" borderId="16" xfId="0" applyNumberFormat="1" applyFont="1" applyFill="1" applyBorder="1" applyAlignment="1">
      <alignment horizontal="left" vertical="top" wrapText="1" readingOrder="1"/>
    </xf>
    <xf numFmtId="0" fontId="34" fillId="3" borderId="10" xfId="0" applyFont="1" applyFill="1" applyBorder="1" applyAlignment="1">
      <alignment horizontal="center" vertical="center"/>
    </xf>
    <xf numFmtId="0" fontId="35" fillId="3" borderId="0" xfId="0" applyFont="1" applyFill="1" applyBorder="1"/>
    <xf numFmtId="0" fontId="30" fillId="3" borderId="2" xfId="0" applyFont="1" applyFill="1" applyBorder="1" applyAlignment="1">
      <alignment vertical="top" wrapText="1"/>
    </xf>
    <xf numFmtId="166" fontId="34" fillId="3" borderId="10" xfId="0" applyNumberFormat="1" applyFont="1" applyFill="1" applyBorder="1" applyAlignment="1">
      <alignment horizontal="center" vertical="center"/>
    </xf>
    <xf numFmtId="166" fontId="31" fillId="3" borderId="11" xfId="0" applyNumberFormat="1" applyFont="1" applyFill="1" applyBorder="1" applyAlignment="1">
      <alignment horizontal="center" vertical="center"/>
    </xf>
    <xf numFmtId="0" fontId="36" fillId="3" borderId="2" xfId="0" applyNumberFormat="1" applyFont="1" applyFill="1" applyBorder="1" applyAlignment="1">
      <alignment horizontal="left" vertical="top" wrapText="1" readingOrder="1"/>
    </xf>
    <xf numFmtId="166" fontId="32" fillId="3" borderId="10" xfId="0" applyNumberFormat="1" applyFont="1" applyFill="1" applyBorder="1" applyAlignment="1">
      <alignment horizontal="center" vertical="center"/>
    </xf>
    <xf numFmtId="2" fontId="34" fillId="3" borderId="10" xfId="0" applyNumberFormat="1" applyFont="1" applyFill="1" applyBorder="1" applyAlignment="1">
      <alignment horizontal="center" vertical="center"/>
    </xf>
    <xf numFmtId="0" fontId="37" fillId="3" borderId="16" xfId="0" applyNumberFormat="1" applyFont="1" applyFill="1" applyBorder="1" applyAlignment="1">
      <alignment horizontal="center" vertical="center" wrapText="1" readingOrder="1"/>
    </xf>
    <xf numFmtId="0" fontId="31" fillId="3" borderId="2" xfId="0" applyFont="1" applyFill="1" applyBorder="1" applyAlignment="1">
      <alignment horizontal="center" vertical="center" wrapText="1"/>
    </xf>
    <xf numFmtId="167" fontId="31" fillId="3" borderId="10" xfId="0" applyNumberFormat="1" applyFont="1" applyFill="1" applyBorder="1" applyAlignment="1">
      <alignment horizontal="center" vertical="center" wrapText="1"/>
    </xf>
    <xf numFmtId="167" fontId="31" fillId="3" borderId="11" xfId="0" applyNumberFormat="1" applyFont="1" applyFill="1" applyBorder="1" applyAlignment="1">
      <alignment horizontal="center" vertical="center" wrapText="1"/>
    </xf>
    <xf numFmtId="166" fontId="32" fillId="3" borderId="11" xfId="0" applyNumberFormat="1" applyFont="1" applyFill="1" applyBorder="1" applyAlignment="1">
      <alignment horizontal="center" vertical="center"/>
    </xf>
    <xf numFmtId="165" fontId="30" fillId="3" borderId="2" xfId="0" applyNumberFormat="1" applyFont="1" applyFill="1" applyBorder="1" applyAlignment="1">
      <alignment vertical="top" wrapText="1"/>
    </xf>
    <xf numFmtId="166" fontId="34" fillId="3" borderId="11" xfId="0" applyNumberFormat="1" applyFont="1" applyFill="1" applyBorder="1" applyAlignment="1">
      <alignment horizontal="center" vertical="center"/>
    </xf>
    <xf numFmtId="49" fontId="39" fillId="3" borderId="16" xfId="0" applyNumberFormat="1" applyFont="1" applyFill="1" applyBorder="1" applyAlignment="1">
      <alignment vertical="top" wrapText="1"/>
    </xf>
    <xf numFmtId="49" fontId="33" fillId="3" borderId="22" xfId="0" applyNumberFormat="1" applyFont="1" applyFill="1" applyBorder="1" applyAlignment="1">
      <alignment vertical="top" wrapText="1"/>
    </xf>
    <xf numFmtId="49" fontId="33" fillId="3" borderId="10" xfId="0" applyNumberFormat="1" applyFont="1" applyFill="1" applyBorder="1" applyAlignment="1">
      <alignment vertical="top" wrapText="1"/>
    </xf>
    <xf numFmtId="49" fontId="27" fillId="3" borderId="45" xfId="0" applyNumberFormat="1" applyFont="1" applyFill="1" applyBorder="1" applyAlignment="1">
      <alignment vertical="top" wrapText="1"/>
    </xf>
    <xf numFmtId="0" fontId="32" fillId="3" borderId="11" xfId="0" applyFont="1" applyFill="1" applyBorder="1" applyAlignment="1">
      <alignment horizontal="center" vertical="center"/>
    </xf>
    <xf numFmtId="49" fontId="40" fillId="3" borderId="16" xfId="0" applyNumberFormat="1" applyFont="1" applyFill="1" applyBorder="1" applyAlignment="1">
      <alignment vertical="top" wrapText="1"/>
    </xf>
    <xf numFmtId="0" fontId="34" fillId="3" borderId="11" xfId="0" applyFont="1" applyFill="1" applyBorder="1" applyAlignment="1">
      <alignment horizontal="center" vertical="center"/>
    </xf>
    <xf numFmtId="49" fontId="27" fillId="3" borderId="16" xfId="0" applyNumberFormat="1" applyFont="1" applyFill="1" applyBorder="1" applyAlignment="1">
      <alignment vertical="center" wrapText="1"/>
    </xf>
    <xf numFmtId="49" fontId="33" fillId="3" borderId="17" xfId="0" applyNumberFormat="1" applyFont="1" applyFill="1" applyBorder="1" applyAlignment="1">
      <alignment vertical="top" wrapText="1"/>
    </xf>
    <xf numFmtId="0" fontId="38" fillId="0" borderId="0" xfId="0" applyFont="1"/>
    <xf numFmtId="0" fontId="42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Fill="1" applyAlignment="1">
      <alignment horizontal="center" vertical="center"/>
    </xf>
    <xf numFmtId="0" fontId="42" fillId="0" borderId="0" xfId="0" applyFont="1" applyAlignment="1">
      <alignment vertical="center"/>
    </xf>
    <xf numFmtId="0" fontId="42" fillId="0" borderId="0" xfId="0" applyFont="1" applyFill="1" applyAlignment="1">
      <alignment horizontal="right" vertical="center"/>
    </xf>
    <xf numFmtId="0" fontId="43" fillId="0" borderId="10" xfId="0" applyFont="1" applyFill="1" applyBorder="1" applyAlignment="1">
      <alignment horizontal="centerContinuous" vertical="center" wrapText="1"/>
    </xf>
    <xf numFmtId="0" fontId="43" fillId="0" borderId="10" xfId="0" applyFont="1" applyFill="1" applyBorder="1" applyAlignment="1">
      <alignment horizontal="center" vertical="center" wrapText="1"/>
    </xf>
    <xf numFmtId="49" fontId="43" fillId="0" borderId="10" xfId="0" applyNumberFormat="1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0" fontId="44" fillId="0" borderId="12" xfId="0" quotePrefix="1" applyFont="1" applyFill="1" applyBorder="1" applyAlignment="1">
      <alignment horizontal="center" vertical="center"/>
    </xf>
    <xf numFmtId="49" fontId="34" fillId="0" borderId="57" xfId="0" applyNumberFormat="1" applyFont="1" applyFill="1" applyBorder="1" applyAlignment="1">
      <alignment horizontal="center" vertical="center" wrapText="1"/>
    </xf>
    <xf numFmtId="0" fontId="42" fillId="0" borderId="57" xfId="0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horizontal="center" vertical="center" wrapText="1"/>
    </xf>
    <xf numFmtId="49" fontId="42" fillId="0" borderId="56" xfId="0" applyNumberFormat="1" applyFont="1" applyFill="1" applyBorder="1" applyAlignment="1">
      <alignment horizontal="center" vertical="center"/>
    </xf>
    <xf numFmtId="49" fontId="42" fillId="0" borderId="57" xfId="0" applyNumberFormat="1" applyFont="1" applyFill="1" applyBorder="1" applyAlignment="1">
      <alignment horizontal="center" vertical="center"/>
    </xf>
    <xf numFmtId="0" fontId="43" fillId="0" borderId="12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vertical="center" wrapText="1"/>
    </xf>
    <xf numFmtId="0" fontId="43" fillId="0" borderId="21" xfId="0" applyFont="1" applyFill="1" applyBorder="1" applyAlignment="1">
      <alignment horizontal="center" vertical="center"/>
    </xf>
    <xf numFmtId="166" fontId="42" fillId="0" borderId="12" xfId="0" applyNumberFormat="1" applyFont="1" applyFill="1" applyBorder="1" applyAlignment="1">
      <alignment horizontal="center" vertical="center" wrapText="1"/>
    </xf>
    <xf numFmtId="0" fontId="43" fillId="0" borderId="32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vertical="center" wrapText="1"/>
    </xf>
    <xf numFmtId="0" fontId="42" fillId="0" borderId="57" xfId="0" applyFont="1" applyFill="1" applyBorder="1" applyAlignment="1">
      <alignment vertical="center"/>
    </xf>
    <xf numFmtId="166" fontId="43" fillId="0" borderId="56" xfId="0" applyNumberFormat="1" applyFont="1" applyFill="1" applyBorder="1" applyAlignment="1">
      <alignment horizontal="center" vertical="center" wrapText="1"/>
    </xf>
    <xf numFmtId="166" fontId="43" fillId="0" borderId="54" xfId="0" applyNumberFormat="1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vertical="center"/>
    </xf>
    <xf numFmtId="0" fontId="42" fillId="0" borderId="19" xfId="0" applyFont="1" applyFill="1" applyBorder="1" applyAlignment="1">
      <alignment vertical="center"/>
    </xf>
    <xf numFmtId="166" fontId="42" fillId="0" borderId="9" xfId="0" applyNumberFormat="1" applyFont="1" applyFill="1" applyBorder="1" applyAlignment="1">
      <alignment horizontal="center" vertical="center" wrapText="1"/>
    </xf>
    <xf numFmtId="0" fontId="42" fillId="0" borderId="54" xfId="0" applyFont="1" applyFill="1" applyBorder="1" applyAlignment="1">
      <alignment horizontal="center" vertical="center" wrapText="1"/>
    </xf>
    <xf numFmtId="0" fontId="43" fillId="0" borderId="12" xfId="0" applyFont="1" applyFill="1" applyBorder="1" applyAlignment="1">
      <alignment vertical="center" wrapText="1"/>
    </xf>
    <xf numFmtId="166" fontId="43" fillId="3" borderId="12" xfId="0" applyNumberFormat="1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vertical="center" wrapText="1"/>
    </xf>
    <xf numFmtId="49" fontId="42" fillId="0" borderId="10" xfId="0" quotePrefix="1" applyNumberFormat="1" applyFont="1" applyFill="1" applyBorder="1" applyAlignment="1">
      <alignment horizontal="center" vertical="center"/>
    </xf>
    <xf numFmtId="0" fontId="42" fillId="0" borderId="10" xfId="0" applyNumberFormat="1" applyFont="1" applyFill="1" applyBorder="1" applyAlignment="1">
      <alignment horizontal="left" vertical="center" wrapText="1" indent="1"/>
    </xf>
    <xf numFmtId="0" fontId="42" fillId="0" borderId="20" xfId="0" applyFont="1" applyFill="1" applyBorder="1" applyAlignment="1">
      <alignment horizontal="center" vertical="center"/>
    </xf>
    <xf numFmtId="166" fontId="42" fillId="0" borderId="10" xfId="0" applyNumberFormat="1" applyFont="1" applyFill="1" applyBorder="1" applyAlignment="1">
      <alignment horizontal="center" vertical="center" wrapText="1"/>
    </xf>
    <xf numFmtId="166" fontId="42" fillId="0" borderId="10" xfId="0" applyNumberFormat="1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12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vertical="center"/>
    </xf>
    <xf numFmtId="166" fontId="43" fillId="0" borderId="10" xfId="0" applyNumberFormat="1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49" fontId="42" fillId="0" borderId="12" xfId="0" quotePrefix="1" applyNumberFormat="1" applyFont="1" applyFill="1" applyBorder="1" applyAlignment="1">
      <alignment horizontal="center" vertical="center"/>
    </xf>
    <xf numFmtId="0" fontId="42" fillId="0" borderId="12" xfId="0" applyNumberFormat="1" applyFont="1" applyFill="1" applyBorder="1" applyAlignment="1">
      <alignment horizontal="left" vertical="center" wrapText="1" indent="1"/>
    </xf>
    <xf numFmtId="0" fontId="42" fillId="0" borderId="0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center" vertical="center"/>
    </xf>
    <xf numFmtId="49" fontId="42" fillId="0" borderId="56" xfId="0" quotePrefix="1" applyNumberFormat="1" applyFont="1" applyFill="1" applyBorder="1" applyAlignment="1">
      <alignment horizontal="center" vertical="center"/>
    </xf>
    <xf numFmtId="0" fontId="42" fillId="0" borderId="56" xfId="0" applyNumberFormat="1" applyFont="1" applyFill="1" applyBorder="1" applyAlignment="1">
      <alignment horizontal="left" vertical="center" wrapText="1" indent="1"/>
    </xf>
    <xf numFmtId="0" fontId="42" fillId="0" borderId="56" xfId="0" applyFont="1" applyFill="1" applyBorder="1" applyAlignment="1">
      <alignment horizontal="center" vertical="center"/>
    </xf>
    <xf numFmtId="49" fontId="42" fillId="0" borderId="9" xfId="0" quotePrefix="1" applyNumberFormat="1" applyFont="1" applyFill="1" applyBorder="1" applyAlignment="1">
      <alignment horizontal="center" vertical="center"/>
    </xf>
    <xf numFmtId="0" fontId="42" fillId="0" borderId="9" xfId="0" applyNumberFormat="1" applyFont="1" applyFill="1" applyBorder="1" applyAlignment="1">
      <alignment horizontal="left" vertical="center" wrapText="1" indent="1"/>
    </xf>
    <xf numFmtId="0" fontId="42" fillId="0" borderId="9" xfId="0" applyFont="1" applyFill="1" applyBorder="1" applyAlignment="1">
      <alignment horizontal="center" vertical="center"/>
    </xf>
    <xf numFmtId="0" fontId="42" fillId="0" borderId="12" xfId="0" applyFont="1" applyFill="1" applyBorder="1" applyAlignment="1">
      <alignment horizontal="left" vertical="center" wrapText="1" indent="2"/>
    </xf>
    <xf numFmtId="0" fontId="42" fillId="0" borderId="21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left" vertical="center" wrapText="1" indent="2"/>
    </xf>
    <xf numFmtId="0" fontId="42" fillId="0" borderId="10" xfId="0" applyFont="1" applyFill="1" applyBorder="1" applyAlignment="1">
      <alignment horizontal="left" vertical="center" wrapText="1" indent="3"/>
    </xf>
    <xf numFmtId="0" fontId="42" fillId="0" borderId="10" xfId="0" applyFont="1" applyFill="1" applyBorder="1" applyAlignment="1">
      <alignment horizontal="left" vertical="center" wrapText="1" indent="2"/>
    </xf>
    <xf numFmtId="49" fontId="42" fillId="0" borderId="10" xfId="0" applyNumberFormat="1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49" fontId="42" fillId="0" borderId="10" xfId="0" applyNumberFormat="1" applyFont="1" applyFill="1" applyBorder="1" applyAlignment="1">
      <alignment horizontal="centerContinuous" vertical="center"/>
    </xf>
    <xf numFmtId="0" fontId="42" fillId="0" borderId="0" xfId="0" applyFont="1" applyFill="1" applyAlignment="1">
      <alignment vertical="center"/>
    </xf>
    <xf numFmtId="166" fontId="43" fillId="0" borderId="56" xfId="0" applyNumberFormat="1" applyFont="1" applyFill="1" applyBorder="1" applyAlignment="1">
      <alignment vertical="center"/>
    </xf>
    <xf numFmtId="0" fontId="42" fillId="0" borderId="9" xfId="0" applyFont="1" applyFill="1" applyBorder="1" applyAlignment="1">
      <alignment vertical="center" wrapText="1"/>
    </xf>
    <xf numFmtId="1" fontId="42" fillId="0" borderId="20" xfId="0" applyNumberFormat="1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vertical="center"/>
    </xf>
    <xf numFmtId="49" fontId="43" fillId="0" borderId="12" xfId="0" quotePrefix="1" applyNumberFormat="1" applyFont="1" applyFill="1" applyBorder="1" applyAlignment="1">
      <alignment horizontal="center" vertical="center"/>
    </xf>
    <xf numFmtId="1" fontId="43" fillId="0" borderId="21" xfId="0" applyNumberFormat="1" applyFont="1" applyFill="1" applyBorder="1" applyAlignment="1">
      <alignment horizontal="center" vertical="center" wrapText="1"/>
    </xf>
    <xf numFmtId="49" fontId="43" fillId="0" borderId="9" xfId="0" quotePrefix="1" applyNumberFormat="1" applyFont="1" applyFill="1" applyBorder="1" applyAlignment="1">
      <alignment horizontal="center" vertical="center"/>
    </xf>
    <xf numFmtId="0" fontId="43" fillId="0" borderId="19" xfId="0" applyFont="1" applyFill="1" applyBorder="1" applyAlignment="1">
      <alignment horizontal="center" vertical="center"/>
    </xf>
    <xf numFmtId="0" fontId="43" fillId="0" borderId="9" xfId="0" applyFont="1" applyBorder="1" applyAlignment="1">
      <alignment vertical="center"/>
    </xf>
    <xf numFmtId="0" fontId="43" fillId="0" borderId="9" xfId="0" applyFont="1" applyFill="1" applyBorder="1" applyAlignment="1">
      <alignment horizontal="center" vertical="center"/>
    </xf>
    <xf numFmtId="166" fontId="42" fillId="0" borderId="56" xfId="0" applyNumberFormat="1" applyFont="1" applyFill="1" applyBorder="1" applyAlignment="1">
      <alignment vertical="center"/>
    </xf>
    <xf numFmtId="1" fontId="42" fillId="0" borderId="21" xfId="0" applyNumberFormat="1" applyFont="1" applyFill="1" applyBorder="1" applyAlignment="1">
      <alignment horizontal="center" vertical="center" wrapText="1"/>
    </xf>
    <xf numFmtId="0" fontId="42" fillId="0" borderId="9" xfId="0" applyNumberFormat="1" applyFont="1" applyFill="1" applyBorder="1" applyAlignment="1">
      <alignment horizontal="left" vertical="center" wrapText="1" indent="2"/>
    </xf>
    <xf numFmtId="1" fontId="42" fillId="0" borderId="19" xfId="0" applyNumberFormat="1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 wrapText="1"/>
    </xf>
    <xf numFmtId="49" fontId="42" fillId="0" borderId="9" xfId="0" applyNumberFormat="1" applyFont="1" applyFill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0" fontId="43" fillId="0" borderId="57" xfId="0" applyFont="1" applyFill="1" applyBorder="1" applyAlignment="1">
      <alignment horizontal="center" vertical="center"/>
    </xf>
    <xf numFmtId="0" fontId="43" fillId="0" borderId="56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0" xfId="0" applyFont="1" applyFill="1" applyBorder="1"/>
    <xf numFmtId="164" fontId="43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right" vertical="top"/>
    </xf>
    <xf numFmtId="0" fontId="32" fillId="0" borderId="0" xfId="0" applyFont="1" applyFill="1" applyBorder="1"/>
    <xf numFmtId="0" fontId="38" fillId="0" borderId="0" xfId="0" applyFont="1" applyFill="1" applyBorder="1"/>
    <xf numFmtId="164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center" vertical="top"/>
    </xf>
    <xf numFmtId="0" fontId="34" fillId="0" borderId="0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vertical="top" wrapText="1"/>
    </xf>
    <xf numFmtId="0" fontId="37" fillId="0" borderId="39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49" fontId="47" fillId="0" borderId="34" xfId="0" applyNumberFormat="1" applyFont="1" applyFill="1" applyBorder="1" applyAlignment="1">
      <alignment horizontal="center" vertical="center" wrapText="1"/>
    </xf>
    <xf numFmtId="49" fontId="47" fillId="0" borderId="35" xfId="0" applyNumberFormat="1" applyFont="1" applyFill="1" applyBorder="1" applyAlignment="1">
      <alignment horizontal="center" vertical="center" wrapText="1"/>
    </xf>
    <xf numFmtId="49" fontId="47" fillId="0" borderId="36" xfId="0" applyNumberFormat="1" applyFont="1" applyFill="1" applyBorder="1" applyAlignment="1">
      <alignment horizontal="center" vertical="center" wrapText="1"/>
    </xf>
    <xf numFmtId="49" fontId="47" fillId="0" borderId="7" xfId="0" applyNumberFormat="1" applyFont="1" applyFill="1" applyBorder="1" applyAlignment="1">
      <alignment horizontal="center" vertical="center" wrapText="1"/>
    </xf>
    <xf numFmtId="49" fontId="47" fillId="0" borderId="5" xfId="0" applyNumberFormat="1" applyFont="1" applyFill="1" applyBorder="1" applyAlignment="1">
      <alignment horizontal="center" vertical="center" wrapText="1"/>
    </xf>
    <xf numFmtId="49" fontId="47" fillId="0" borderId="64" xfId="0" applyNumberFormat="1" applyFont="1" applyFill="1" applyBorder="1" applyAlignment="1">
      <alignment horizontal="center" vertical="center" wrapText="1"/>
    </xf>
    <xf numFmtId="49" fontId="47" fillId="0" borderId="10" xfId="0" applyNumberFormat="1" applyFont="1" applyFill="1" applyBorder="1" applyAlignment="1">
      <alignment horizontal="center" vertical="center" wrapText="1"/>
    </xf>
    <xf numFmtId="49" fontId="47" fillId="0" borderId="65" xfId="0" applyNumberFormat="1" applyFont="1" applyFill="1" applyBorder="1" applyAlignment="1">
      <alignment horizontal="center" vertical="center" wrapText="1"/>
    </xf>
    <xf numFmtId="49" fontId="47" fillId="0" borderId="38" xfId="0" applyNumberFormat="1" applyFont="1" applyFill="1" applyBorder="1" applyAlignment="1">
      <alignment horizontal="center" vertical="center" wrapText="1"/>
    </xf>
    <xf numFmtId="0" fontId="48" fillId="3" borderId="34" xfId="0" applyFont="1" applyFill="1" applyBorder="1" applyAlignment="1">
      <alignment horizontal="center" vertical="center" wrapText="1"/>
    </xf>
    <xf numFmtId="49" fontId="49" fillId="3" borderId="35" xfId="0" applyNumberFormat="1" applyFont="1" applyFill="1" applyBorder="1" applyAlignment="1">
      <alignment horizontal="center" vertical="center" wrapText="1"/>
    </xf>
    <xf numFmtId="0" fontId="49" fillId="3" borderId="35" xfId="0" applyNumberFormat="1" applyFont="1" applyFill="1" applyBorder="1" applyAlignment="1">
      <alignment horizontal="center" vertical="center" wrapText="1"/>
    </xf>
    <xf numFmtId="0" fontId="28" fillId="3" borderId="36" xfId="0" applyNumberFormat="1" applyFont="1" applyFill="1" applyBorder="1" applyAlignment="1">
      <alignment horizontal="center" vertical="center" wrapText="1"/>
    </xf>
    <xf numFmtId="0" fontId="34" fillId="3" borderId="7" xfId="0" applyNumberFormat="1" applyFont="1" applyFill="1" applyBorder="1" applyAlignment="1">
      <alignment horizontal="center" vertical="center" wrapText="1" readingOrder="1"/>
    </xf>
    <xf numFmtId="165" fontId="29" fillId="3" borderId="5" xfId="0" applyNumberFormat="1" applyFont="1" applyFill="1" applyBorder="1" applyAlignment="1">
      <alignment horizontal="center" vertical="center" wrapText="1"/>
    </xf>
    <xf numFmtId="0" fontId="38" fillId="3" borderId="23" xfId="0" applyFont="1" applyFill="1" applyBorder="1" applyAlignment="1">
      <alignment horizontal="center" vertical="center"/>
    </xf>
    <xf numFmtId="49" fontId="47" fillId="3" borderId="8" xfId="0" applyNumberFormat="1" applyFont="1" applyFill="1" applyBorder="1" applyAlignment="1">
      <alignment horizontal="center" vertical="center"/>
    </xf>
    <xf numFmtId="49" fontId="47" fillId="3" borderId="9" xfId="0" applyNumberFormat="1" applyFont="1" applyFill="1" applyBorder="1" applyAlignment="1">
      <alignment horizontal="center" vertical="center"/>
    </xf>
    <xf numFmtId="49" fontId="47" fillId="3" borderId="19" xfId="0" applyNumberFormat="1" applyFont="1" applyFill="1" applyBorder="1" applyAlignment="1">
      <alignment horizontal="center" vertical="center"/>
    </xf>
    <xf numFmtId="0" fontId="31" fillId="3" borderId="33" xfId="0" applyNumberFormat="1" applyFont="1" applyFill="1" applyBorder="1" applyAlignment="1">
      <alignment horizontal="center" vertical="center" wrapText="1" readingOrder="1"/>
    </xf>
    <xf numFmtId="165" fontId="31" fillId="3" borderId="1" xfId="0" applyNumberFormat="1" applyFont="1" applyFill="1" applyBorder="1" applyAlignment="1">
      <alignment horizontal="center" vertical="center" wrapText="1"/>
    </xf>
    <xf numFmtId="0" fontId="38" fillId="3" borderId="23" xfId="0" applyFont="1" applyFill="1" applyBorder="1" applyAlignment="1">
      <alignment vertical="center"/>
    </xf>
    <xf numFmtId="165" fontId="31" fillId="3" borderId="1" xfId="0" applyNumberFormat="1" applyFont="1" applyFill="1" applyBorder="1" applyAlignment="1">
      <alignment vertical="top" wrapText="1"/>
    </xf>
    <xf numFmtId="0" fontId="38" fillId="3" borderId="25" xfId="0" applyFont="1" applyFill="1" applyBorder="1" applyAlignment="1">
      <alignment vertical="center"/>
    </xf>
    <xf numFmtId="49" fontId="47" fillId="3" borderId="10" xfId="0" applyNumberFormat="1" applyFont="1" applyFill="1" applyBorder="1" applyAlignment="1">
      <alignment horizontal="center" vertical="center"/>
    </xf>
    <xf numFmtId="49" fontId="47" fillId="3" borderId="20" xfId="0" applyNumberFormat="1" applyFont="1" applyFill="1" applyBorder="1" applyAlignment="1">
      <alignment horizontal="center" vertical="center"/>
    </xf>
    <xf numFmtId="49" fontId="38" fillId="3" borderId="8" xfId="0" applyNumberFormat="1" applyFont="1" applyFill="1" applyBorder="1" applyAlignment="1">
      <alignment horizontal="center" vertical="center"/>
    </xf>
    <xf numFmtId="49" fontId="38" fillId="3" borderId="10" xfId="0" applyNumberFormat="1" applyFont="1" applyFill="1" applyBorder="1" applyAlignment="1">
      <alignment horizontal="center" vertical="center"/>
    </xf>
    <xf numFmtId="49" fontId="38" fillId="3" borderId="20" xfId="0" applyNumberFormat="1" applyFont="1" applyFill="1" applyBorder="1" applyAlignment="1">
      <alignment horizontal="center" vertical="center"/>
    </xf>
    <xf numFmtId="0" fontId="29" fillId="3" borderId="2" xfId="0" applyNumberFormat="1" applyFont="1" applyFill="1" applyBorder="1" applyAlignment="1">
      <alignment horizontal="justify" vertical="top" wrapText="1" readingOrder="1"/>
    </xf>
    <xf numFmtId="0" fontId="33" fillId="3" borderId="16" xfId="0" applyNumberFormat="1" applyFont="1" applyFill="1" applyBorder="1" applyAlignment="1">
      <alignment vertical="center" wrapText="1" readingOrder="1"/>
    </xf>
    <xf numFmtId="165" fontId="29" fillId="3" borderId="2" xfId="0" applyNumberFormat="1" applyFont="1" applyFill="1" applyBorder="1" applyAlignment="1">
      <alignment vertical="top" wrapText="1"/>
    </xf>
    <xf numFmtId="0" fontId="46" fillId="3" borderId="16" xfId="0" applyNumberFormat="1" applyFont="1" applyFill="1" applyBorder="1" applyAlignment="1">
      <alignment horizontal="left" vertical="top" wrapText="1" readingOrder="1"/>
    </xf>
    <xf numFmtId="0" fontId="33" fillId="3" borderId="33" xfId="0" applyNumberFormat="1" applyFont="1" applyFill="1" applyBorder="1" applyAlignment="1">
      <alignment horizontal="left" vertical="top" wrapText="1" readingOrder="1"/>
    </xf>
    <xf numFmtId="0" fontId="38" fillId="3" borderId="25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vertical="top" wrapText="1"/>
    </xf>
    <xf numFmtId="49" fontId="47" fillId="3" borderId="11" xfId="0" applyNumberFormat="1" applyFont="1" applyFill="1" applyBorder="1" applyAlignment="1">
      <alignment horizontal="center" vertical="center"/>
    </xf>
    <xf numFmtId="49" fontId="38" fillId="3" borderId="11" xfId="0" applyNumberFormat="1" applyFont="1" applyFill="1" applyBorder="1" applyAlignment="1">
      <alignment horizontal="center" vertical="center"/>
    </xf>
    <xf numFmtId="164" fontId="30" fillId="3" borderId="2" xfId="0" applyNumberFormat="1" applyFont="1" applyFill="1" applyBorder="1" applyAlignment="1">
      <alignment vertical="top" wrapText="1"/>
    </xf>
    <xf numFmtId="0" fontId="28" fillId="3" borderId="16" xfId="0" applyFont="1" applyFill="1" applyBorder="1" applyAlignment="1">
      <alignment horizontal="left" vertical="top" wrapText="1"/>
    </xf>
    <xf numFmtId="0" fontId="33" fillId="3" borderId="16" xfId="0" applyFont="1" applyFill="1" applyBorder="1" applyAlignment="1">
      <alignment horizontal="left" vertical="top" wrapText="1"/>
    </xf>
    <xf numFmtId="0" fontId="38" fillId="3" borderId="26" xfId="0" applyFont="1" applyFill="1" applyBorder="1" applyAlignment="1">
      <alignment vertical="center"/>
    </xf>
    <xf numFmtId="49" fontId="38" fillId="3" borderId="12" xfId="0" applyNumberFormat="1" applyFont="1" applyFill="1" applyBorder="1" applyAlignment="1">
      <alignment horizontal="center" vertical="center"/>
    </xf>
    <xf numFmtId="49" fontId="38" fillId="3" borderId="21" xfId="0" applyNumberFormat="1" applyFont="1" applyFill="1" applyBorder="1" applyAlignment="1">
      <alignment horizontal="center" vertical="center"/>
    </xf>
    <xf numFmtId="0" fontId="33" fillId="3" borderId="22" xfId="0" applyNumberFormat="1" applyFont="1" applyFill="1" applyBorder="1" applyAlignment="1">
      <alignment horizontal="left" vertical="top" wrapText="1" readingOrder="1"/>
    </xf>
    <xf numFmtId="0" fontId="30" fillId="3" borderId="3" xfId="0" applyFont="1" applyFill="1" applyBorder="1" applyAlignment="1">
      <alignment vertical="top" wrapText="1"/>
    </xf>
    <xf numFmtId="0" fontId="38" fillId="3" borderId="26" xfId="0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49" fontId="38" fillId="3" borderId="10" xfId="0" applyNumberFormat="1" applyFont="1" applyFill="1" applyBorder="1" applyAlignment="1">
      <alignment horizontal="center" vertical="top"/>
    </xf>
    <xf numFmtId="49" fontId="38" fillId="3" borderId="20" xfId="0" applyNumberFormat="1" applyFont="1" applyFill="1" applyBorder="1" applyAlignment="1">
      <alignment horizontal="center" vertical="top"/>
    </xf>
    <xf numFmtId="0" fontId="38" fillId="3" borderId="28" xfId="0" applyFont="1" applyFill="1" applyBorder="1" applyAlignment="1">
      <alignment vertical="center"/>
    </xf>
    <xf numFmtId="49" fontId="38" fillId="3" borderId="29" xfId="0" applyNumberFormat="1" applyFont="1" applyFill="1" applyBorder="1" applyAlignment="1">
      <alignment horizontal="center" vertical="top"/>
    </xf>
    <xf numFmtId="49" fontId="38" fillId="3" borderId="30" xfId="0" applyNumberFormat="1" applyFont="1" applyFill="1" applyBorder="1" applyAlignment="1">
      <alignment horizontal="center" vertical="top"/>
    </xf>
    <xf numFmtId="0" fontId="33" fillId="3" borderId="17" xfId="0" applyFont="1" applyFill="1" applyBorder="1" applyAlignment="1">
      <alignment horizontal="left" vertical="top" wrapText="1"/>
    </xf>
    <xf numFmtId="0" fontId="30" fillId="3" borderId="18" xfId="0" applyFont="1" applyFill="1" applyBorder="1" applyAlignment="1">
      <alignment vertical="top" wrapText="1"/>
    </xf>
    <xf numFmtId="49" fontId="38" fillId="0" borderId="0" xfId="0" applyNumberFormat="1" applyFont="1" applyFill="1" applyBorder="1" applyAlignment="1">
      <alignment horizontal="center" vertical="top"/>
    </xf>
    <xf numFmtId="165" fontId="49" fillId="0" borderId="0" xfId="0" applyNumberFormat="1" applyFont="1" applyFill="1" applyBorder="1" applyAlignment="1">
      <alignment horizontal="center" vertical="top"/>
    </xf>
    <xf numFmtId="165" fontId="38" fillId="0" borderId="0" xfId="0" applyNumberFormat="1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left" vertical="top" wrapText="1"/>
    </xf>
    <xf numFmtId="0" fontId="32" fillId="3" borderId="0" xfId="0" applyFont="1" applyFill="1"/>
    <xf numFmtId="0" fontId="42" fillId="3" borderId="0" xfId="0" applyFont="1" applyFill="1"/>
    <xf numFmtId="0" fontId="33" fillId="3" borderId="0" xfId="0" applyFont="1" applyFill="1"/>
    <xf numFmtId="0" fontId="33" fillId="3" borderId="0" xfId="0" applyFont="1" applyFill="1" applyBorder="1"/>
    <xf numFmtId="0" fontId="43" fillId="3" borderId="4" xfId="0" applyFont="1" applyFill="1" applyBorder="1" applyAlignment="1">
      <alignment horizontal="center" vertical="center" wrapText="1"/>
    </xf>
    <xf numFmtId="0" fontId="43" fillId="3" borderId="6" xfId="0" applyFont="1" applyFill="1" applyBorder="1" applyAlignment="1">
      <alignment horizontal="center" vertical="center" wrapText="1"/>
    </xf>
    <xf numFmtId="0" fontId="43" fillId="3" borderId="7" xfId="0" applyFont="1" applyFill="1" applyBorder="1" applyAlignment="1">
      <alignment horizontal="center" vertical="center" wrapText="1"/>
    </xf>
    <xf numFmtId="0" fontId="47" fillId="3" borderId="7" xfId="0" applyFont="1" applyFill="1" applyBorder="1" applyAlignment="1">
      <alignment horizontal="center"/>
    </xf>
    <xf numFmtId="0" fontId="48" fillId="3" borderId="4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top" wrapText="1"/>
    </xf>
    <xf numFmtId="167" fontId="31" fillId="3" borderId="11" xfId="0" applyNumberFormat="1" applyFont="1" applyFill="1" applyBorder="1" applyAlignment="1">
      <alignment horizontal="center" vertical="center"/>
    </xf>
    <xf numFmtId="0" fontId="31" fillId="3" borderId="11" xfId="0" applyNumberFormat="1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left" vertical="top" wrapText="1"/>
    </xf>
    <xf numFmtId="0" fontId="43" fillId="3" borderId="7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 wrapText="1"/>
    </xf>
    <xf numFmtId="49" fontId="33" fillId="3" borderId="5" xfId="0" applyNumberFormat="1" applyFont="1" applyFill="1" applyBorder="1" applyAlignment="1">
      <alignment horizontal="center" vertical="center"/>
    </xf>
    <xf numFmtId="166" fontId="31" fillId="3" borderId="7" xfId="0" applyNumberFormat="1" applyFont="1" applyFill="1" applyBorder="1" applyAlignment="1">
      <alignment horizontal="center" vertical="center"/>
    </xf>
    <xf numFmtId="49" fontId="37" fillId="3" borderId="5" xfId="0" applyNumberFormat="1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43" fillId="3" borderId="7" xfId="0" applyFont="1" applyFill="1" applyBorder="1" applyAlignment="1">
      <alignment vertical="center" wrapText="1"/>
    </xf>
    <xf numFmtId="49" fontId="33" fillId="3" borderId="5" xfId="0" applyNumberFormat="1" applyFont="1" applyFill="1" applyBorder="1" applyAlignment="1">
      <alignment horizontal="center" vertical="center" wrapText="1"/>
    </xf>
    <xf numFmtId="49" fontId="31" fillId="3" borderId="38" xfId="0" applyNumberFormat="1" applyFont="1" applyFill="1" applyBorder="1" applyAlignment="1">
      <alignment horizontal="center" vertical="center" wrapText="1"/>
    </xf>
    <xf numFmtId="0" fontId="38" fillId="3" borderId="42" xfId="0" applyFont="1" applyFill="1" applyBorder="1" applyAlignment="1">
      <alignment horizontal="center" vertical="center"/>
    </xf>
    <xf numFmtId="0" fontId="28" fillId="3" borderId="33" xfId="0" applyFont="1" applyFill="1" applyBorder="1" applyAlignment="1">
      <alignment horizontal="left" vertical="center" wrapText="1"/>
    </xf>
    <xf numFmtId="49" fontId="33" fillId="3" borderId="1" xfId="0" applyNumberFormat="1" applyFont="1" applyFill="1" applyBorder="1" applyAlignment="1">
      <alignment horizontal="center" vertical="center" wrapText="1"/>
    </xf>
    <xf numFmtId="0" fontId="30" fillId="3" borderId="33" xfId="0" applyFont="1" applyFill="1" applyBorder="1" applyAlignment="1">
      <alignment horizontal="center" vertical="center"/>
    </xf>
    <xf numFmtId="0" fontId="38" fillId="3" borderId="14" xfId="0" applyFont="1" applyFill="1" applyBorder="1" applyAlignment="1">
      <alignment horizontal="center" vertical="center"/>
    </xf>
    <xf numFmtId="49" fontId="37" fillId="3" borderId="16" xfId="0" applyNumberFormat="1" applyFont="1" applyFill="1" applyBorder="1" applyAlignment="1">
      <alignment vertical="top" wrapText="1"/>
    </xf>
    <xf numFmtId="49" fontId="37" fillId="3" borderId="2" xfId="0" applyNumberFormat="1" applyFont="1" applyFill="1" applyBorder="1" applyAlignment="1">
      <alignment horizontal="center" vertical="center" wrapText="1"/>
    </xf>
    <xf numFmtId="49" fontId="30" fillId="3" borderId="38" xfId="0" applyNumberFormat="1" applyFont="1" applyFill="1" applyBorder="1" applyAlignment="1">
      <alignment horizontal="center" vertical="center" wrapText="1"/>
    </xf>
    <xf numFmtId="49" fontId="40" fillId="3" borderId="2" xfId="0" applyNumberFormat="1" applyFont="1" applyFill="1" applyBorder="1" applyAlignment="1">
      <alignment horizontal="center" vertical="center" wrapText="1"/>
    </xf>
    <xf numFmtId="0" fontId="30" fillId="3" borderId="16" xfId="0" applyFont="1" applyFill="1" applyBorder="1" applyAlignment="1">
      <alignment horizontal="center" vertical="center"/>
    </xf>
    <xf numFmtId="49" fontId="28" fillId="3" borderId="16" xfId="0" applyNumberFormat="1" applyFont="1" applyFill="1" applyBorder="1" applyAlignment="1">
      <alignment vertical="top" wrapText="1"/>
    </xf>
    <xf numFmtId="49" fontId="33" fillId="3" borderId="2" xfId="0" applyNumberFormat="1" applyFont="1" applyFill="1" applyBorder="1" applyAlignment="1">
      <alignment horizontal="center" vertical="center" wrapText="1"/>
    </xf>
    <xf numFmtId="0" fontId="38" fillId="3" borderId="15" xfId="0" applyFont="1" applyFill="1" applyBorder="1" applyAlignment="1">
      <alignment horizontal="center" vertical="center"/>
    </xf>
    <xf numFmtId="49" fontId="28" fillId="3" borderId="17" xfId="0" applyNumberFormat="1" applyFont="1" applyFill="1" applyBorder="1" applyAlignment="1">
      <alignment vertical="top" wrapText="1"/>
    </xf>
    <xf numFmtId="49" fontId="37" fillId="3" borderId="18" xfId="0" applyNumberFormat="1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 vertical="center"/>
    </xf>
    <xf numFmtId="49" fontId="37" fillId="3" borderId="7" xfId="0" applyNumberFormat="1" applyFont="1" applyFill="1" applyBorder="1" applyAlignment="1">
      <alignment vertical="top" wrapText="1"/>
    </xf>
    <xf numFmtId="2" fontId="30" fillId="3" borderId="7" xfId="0" applyNumberFormat="1" applyFont="1" applyFill="1" applyBorder="1" applyAlignment="1">
      <alignment horizontal="center" vertical="center"/>
    </xf>
    <xf numFmtId="49" fontId="28" fillId="3" borderId="33" xfId="0" applyNumberFormat="1" applyFont="1" applyFill="1" applyBorder="1" applyAlignment="1">
      <alignment vertical="top" wrapText="1"/>
    </xf>
    <xf numFmtId="166" fontId="31" fillId="3" borderId="33" xfId="0" applyNumberFormat="1" applyFont="1" applyFill="1" applyBorder="1" applyAlignment="1">
      <alignment horizontal="center" vertical="center"/>
    </xf>
    <xf numFmtId="166" fontId="30" fillId="3" borderId="16" xfId="0" applyNumberFormat="1" applyFont="1" applyFill="1" applyBorder="1" applyAlignment="1">
      <alignment horizontal="center" vertical="center"/>
    </xf>
    <xf numFmtId="168" fontId="30" fillId="3" borderId="16" xfId="1" applyNumberFormat="1" applyFont="1" applyFill="1" applyBorder="1" applyAlignment="1">
      <alignment horizontal="center" vertical="center"/>
    </xf>
    <xf numFmtId="49" fontId="37" fillId="3" borderId="17" xfId="0" applyNumberFormat="1" applyFont="1" applyFill="1" applyBorder="1" applyAlignment="1">
      <alignment vertical="top" wrapText="1"/>
    </xf>
    <xf numFmtId="49" fontId="40" fillId="3" borderId="18" xfId="0" applyNumberFormat="1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/>
    </xf>
    <xf numFmtId="166" fontId="30" fillId="3" borderId="33" xfId="0" applyNumberFormat="1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vertical="top" wrapText="1"/>
    </xf>
    <xf numFmtId="0" fontId="37" fillId="3" borderId="2" xfId="0" applyFont="1" applyFill="1" applyBorder="1" applyAlignment="1">
      <alignment horizontal="center" vertical="center" wrapText="1"/>
    </xf>
    <xf numFmtId="166" fontId="30" fillId="3" borderId="17" xfId="0" applyNumberFormat="1" applyFont="1" applyFill="1" applyBorder="1" applyAlignment="1">
      <alignment horizontal="center" vertical="center"/>
    </xf>
    <xf numFmtId="49" fontId="40" fillId="3" borderId="16" xfId="0" applyNumberFormat="1" applyFont="1" applyFill="1" applyBorder="1" applyAlignment="1">
      <alignment vertical="center" wrapText="1"/>
    </xf>
    <xf numFmtId="49" fontId="40" fillId="3" borderId="17" xfId="0" applyNumberFormat="1" applyFont="1" applyFill="1" applyBorder="1" applyAlignment="1">
      <alignment vertical="top" wrapText="1"/>
    </xf>
    <xf numFmtId="49" fontId="50" fillId="3" borderId="7" xfId="0" applyNumberFormat="1" applyFont="1" applyFill="1" applyBorder="1" applyAlignment="1">
      <alignment vertical="top" wrapText="1"/>
    </xf>
    <xf numFmtId="49" fontId="50" fillId="3" borderId="33" xfId="0" applyNumberFormat="1" applyFont="1" applyFill="1" applyBorder="1" applyAlignment="1">
      <alignment vertical="top" wrapText="1"/>
    </xf>
    <xf numFmtId="49" fontId="50" fillId="3" borderId="16" xfId="0" applyNumberFormat="1" applyFont="1" applyFill="1" applyBorder="1" applyAlignment="1">
      <alignment vertical="top" wrapText="1"/>
    </xf>
    <xf numFmtId="49" fontId="40" fillId="3" borderId="7" xfId="0" applyNumberFormat="1" applyFont="1" applyFill="1" applyBorder="1" applyAlignment="1">
      <alignment vertical="top" wrapText="1"/>
    </xf>
    <xf numFmtId="0" fontId="38" fillId="3" borderId="6" xfId="0" applyFont="1" applyFill="1" applyBorder="1" applyAlignment="1">
      <alignment horizontal="center" vertical="center"/>
    </xf>
    <xf numFmtId="49" fontId="40" fillId="3" borderId="41" xfId="0" applyNumberFormat="1" applyFont="1" applyFill="1" applyBorder="1" applyAlignment="1">
      <alignment vertical="center" wrapText="1"/>
    </xf>
    <xf numFmtId="49" fontId="33" fillId="3" borderId="44" xfId="0" applyNumberFormat="1" applyFont="1" applyFill="1" applyBorder="1" applyAlignment="1">
      <alignment horizontal="center" vertical="center" wrapText="1"/>
    </xf>
    <xf numFmtId="0" fontId="30" fillId="3" borderId="41" xfId="0" applyFont="1" applyFill="1" applyBorder="1" applyAlignment="1">
      <alignment horizontal="center" vertical="center"/>
    </xf>
    <xf numFmtId="49" fontId="50" fillId="3" borderId="33" xfId="0" applyNumberFormat="1" applyFont="1" applyFill="1" applyBorder="1" applyAlignment="1">
      <alignment vertical="center" wrapText="1"/>
    </xf>
    <xf numFmtId="49" fontId="50" fillId="3" borderId="16" xfId="0" applyNumberFormat="1" applyFont="1" applyFill="1" applyBorder="1" applyAlignment="1">
      <alignment vertical="center" wrapText="1"/>
    </xf>
    <xf numFmtId="166" fontId="30" fillId="3" borderId="22" xfId="0" applyNumberFormat="1" applyFont="1" applyFill="1" applyBorder="1" applyAlignment="1">
      <alignment horizontal="center" vertical="center"/>
    </xf>
    <xf numFmtId="0" fontId="38" fillId="3" borderId="43" xfId="0" applyFont="1" applyFill="1" applyBorder="1" applyAlignment="1">
      <alignment horizontal="center" vertical="center"/>
    </xf>
    <xf numFmtId="0" fontId="37" fillId="3" borderId="22" xfId="0" applyFont="1" applyFill="1" applyBorder="1" applyAlignment="1">
      <alignment vertical="top" wrapText="1"/>
    </xf>
    <xf numFmtId="49" fontId="40" fillId="3" borderId="3" xfId="0" applyNumberFormat="1" applyFont="1" applyFill="1" applyBorder="1" applyAlignment="1">
      <alignment horizontal="center" vertical="center" wrapText="1"/>
    </xf>
    <xf numFmtId="0" fontId="33" fillId="3" borderId="16" xfId="0" applyFont="1" applyFill="1" applyBorder="1" applyAlignment="1">
      <alignment vertical="top" wrapText="1"/>
    </xf>
    <xf numFmtId="0" fontId="38" fillId="3" borderId="14" xfId="0" applyFont="1" applyFill="1" applyBorder="1" applyAlignment="1">
      <alignment horizontal="center"/>
    </xf>
    <xf numFmtId="0" fontId="33" fillId="3" borderId="16" xfId="0" applyFont="1" applyFill="1" applyBorder="1" applyAlignment="1">
      <alignment wrapText="1"/>
    </xf>
    <xf numFmtId="0" fontId="33" fillId="3" borderId="45" xfId="0" applyFont="1" applyFill="1" applyBorder="1" applyAlignment="1">
      <alignment vertical="top" wrapText="1"/>
    </xf>
    <xf numFmtId="49" fontId="50" fillId="3" borderId="7" xfId="0" applyNumberFormat="1" applyFont="1" applyFill="1" applyBorder="1" applyAlignment="1">
      <alignment vertical="center" wrapText="1"/>
    </xf>
    <xf numFmtId="0" fontId="33" fillId="3" borderId="46" xfId="0" applyFont="1" applyFill="1" applyBorder="1" applyAlignment="1">
      <alignment horizontal="left" vertical="top" wrapText="1"/>
    </xf>
    <xf numFmtId="0" fontId="37" fillId="3" borderId="33" xfId="0" applyFont="1" applyFill="1" applyBorder="1" applyAlignment="1">
      <alignment vertical="top" wrapText="1"/>
    </xf>
    <xf numFmtId="0" fontId="31" fillId="3" borderId="16" xfId="0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vertical="top" wrapText="1"/>
    </xf>
    <xf numFmtId="0" fontId="31" fillId="3" borderId="17" xfId="0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vertical="top" wrapText="1"/>
    </xf>
    <xf numFmtId="0" fontId="30" fillId="3" borderId="22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48" fillId="3" borderId="46" xfId="0" applyFont="1" applyFill="1" applyBorder="1" applyAlignment="1">
      <alignment horizontal="center" vertical="center"/>
    </xf>
    <xf numFmtId="0" fontId="33" fillId="3" borderId="39" xfId="0" applyFont="1" applyFill="1" applyBorder="1" applyAlignment="1">
      <alignment horizontal="left" vertical="top" wrapText="1"/>
    </xf>
    <xf numFmtId="0" fontId="48" fillId="3" borderId="16" xfId="0" applyFont="1" applyFill="1" applyBorder="1" applyAlignment="1">
      <alignment horizontal="center" vertical="center"/>
    </xf>
    <xf numFmtId="0" fontId="28" fillId="3" borderId="49" xfId="0" applyFont="1" applyFill="1" applyBorder="1" applyAlignment="1">
      <alignment horizontal="left" vertical="top" wrapText="1"/>
    </xf>
    <xf numFmtId="49" fontId="37" fillId="3" borderId="47" xfId="0" applyNumberFormat="1" applyFont="1" applyFill="1" applyBorder="1" applyAlignment="1">
      <alignment horizontal="center"/>
    </xf>
    <xf numFmtId="0" fontId="30" fillId="3" borderId="4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top" wrapText="1"/>
    </xf>
    <xf numFmtId="49" fontId="37" fillId="3" borderId="14" xfId="0" applyNumberFormat="1" applyFont="1" applyFill="1" applyBorder="1" applyAlignment="1">
      <alignment horizontal="center"/>
    </xf>
    <xf numFmtId="49" fontId="43" fillId="3" borderId="10" xfId="0" applyNumberFormat="1" applyFont="1" applyFill="1" applyBorder="1" applyAlignment="1">
      <alignment vertical="top" wrapText="1"/>
    </xf>
    <xf numFmtId="49" fontId="37" fillId="3" borderId="42" xfId="0" applyNumberFormat="1" applyFont="1" applyFill="1" applyBorder="1" applyAlignment="1">
      <alignment horizontal="center"/>
    </xf>
    <xf numFmtId="49" fontId="54" fillId="3" borderId="1" xfId="0" applyNumberFormat="1" applyFont="1" applyFill="1" applyBorder="1" applyAlignment="1">
      <alignment vertical="top" wrapText="1"/>
    </xf>
    <xf numFmtId="0" fontId="38" fillId="3" borderId="33" xfId="0" applyFont="1" applyFill="1" applyBorder="1" applyAlignment="1">
      <alignment horizontal="center" vertical="center"/>
    </xf>
    <xf numFmtId="49" fontId="50" fillId="3" borderId="5" xfId="0" applyNumberFormat="1" applyFont="1" applyFill="1" applyBorder="1" applyAlignment="1">
      <alignment vertical="top" wrapText="1"/>
    </xf>
    <xf numFmtId="49" fontId="33" fillId="3" borderId="42" xfId="0" applyNumberFormat="1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left" vertical="top" wrapText="1"/>
    </xf>
    <xf numFmtId="0" fontId="38" fillId="3" borderId="16" xfId="0" applyFont="1" applyFill="1" applyBorder="1" applyAlignment="1">
      <alignment horizontal="center" vertical="center"/>
    </xf>
    <xf numFmtId="49" fontId="40" fillId="3" borderId="2" xfId="0" applyNumberFormat="1" applyFont="1" applyFill="1" applyBorder="1" applyAlignment="1">
      <alignment vertical="top" wrapText="1"/>
    </xf>
    <xf numFmtId="49" fontId="40" fillId="3" borderId="14" xfId="0" applyNumberFormat="1" applyFont="1" applyFill="1" applyBorder="1" applyAlignment="1">
      <alignment horizontal="center" vertical="center" wrapText="1"/>
    </xf>
    <xf numFmtId="49" fontId="37" fillId="3" borderId="2" xfId="0" applyNumberFormat="1" applyFont="1" applyFill="1" applyBorder="1" applyAlignment="1">
      <alignment vertical="top" wrapText="1"/>
    </xf>
    <xf numFmtId="49" fontId="50" fillId="3" borderId="2" xfId="0" applyNumberFormat="1" applyFont="1" applyFill="1" applyBorder="1" applyAlignment="1">
      <alignment vertical="top" wrapText="1"/>
    </xf>
    <xf numFmtId="49" fontId="33" fillId="3" borderId="14" xfId="0" applyNumberFormat="1" applyFont="1" applyFill="1" applyBorder="1" applyAlignment="1">
      <alignment horizontal="center" vertical="center" wrapText="1"/>
    </xf>
    <xf numFmtId="0" fontId="38" fillId="3" borderId="17" xfId="0" applyFont="1" applyFill="1" applyBorder="1" applyAlignment="1">
      <alignment horizontal="center" vertical="center"/>
    </xf>
    <xf numFmtId="49" fontId="40" fillId="3" borderId="18" xfId="0" applyNumberFormat="1" applyFont="1" applyFill="1" applyBorder="1" applyAlignment="1">
      <alignment vertical="top" wrapText="1"/>
    </xf>
    <xf numFmtId="49" fontId="40" fillId="3" borderId="15" xfId="0" applyNumberFormat="1" applyFont="1" applyFill="1" applyBorder="1" applyAlignment="1">
      <alignment horizontal="center" vertical="center" wrapText="1"/>
    </xf>
    <xf numFmtId="49" fontId="28" fillId="3" borderId="7" xfId="0" applyNumberFormat="1" applyFont="1" applyFill="1" applyBorder="1" applyAlignment="1">
      <alignment vertical="top" wrapText="1"/>
    </xf>
    <xf numFmtId="0" fontId="31" fillId="3" borderId="33" xfId="0" applyFont="1" applyFill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49" fontId="55" fillId="3" borderId="16" xfId="0" applyNumberFormat="1" applyFont="1" applyFill="1" applyBorder="1" applyAlignment="1">
      <alignment vertical="top" wrapText="1"/>
    </xf>
    <xf numFmtId="49" fontId="55" fillId="3" borderId="33" xfId="0" applyNumberFormat="1" applyFont="1" applyFill="1" applyBorder="1" applyAlignment="1">
      <alignment vertical="top" wrapText="1"/>
    </xf>
    <xf numFmtId="0" fontId="48" fillId="3" borderId="14" xfId="0" applyFont="1" applyFill="1" applyBorder="1" applyAlignment="1">
      <alignment horizontal="center" vertical="center"/>
    </xf>
    <xf numFmtId="0" fontId="48" fillId="3" borderId="6" xfId="0" applyFont="1" applyFill="1" applyBorder="1" applyAlignment="1">
      <alignment horizontal="center" vertical="center"/>
    </xf>
    <xf numFmtId="49" fontId="27" fillId="3" borderId="41" xfId="0" applyNumberFormat="1" applyFont="1" applyFill="1" applyBorder="1" applyAlignment="1">
      <alignment vertical="top" wrapText="1"/>
    </xf>
    <xf numFmtId="49" fontId="33" fillId="3" borderId="0" xfId="0" applyNumberFormat="1" applyFont="1" applyFill="1" applyBorder="1" applyAlignment="1">
      <alignment horizontal="center" vertical="center" wrapText="1"/>
    </xf>
    <xf numFmtId="0" fontId="30" fillId="3" borderId="45" xfId="0" applyFont="1" applyFill="1" applyBorder="1" applyAlignment="1">
      <alignment horizontal="center" vertical="center"/>
    </xf>
    <xf numFmtId="167" fontId="31" fillId="3" borderId="32" xfId="0" applyNumberFormat="1" applyFont="1" applyFill="1" applyBorder="1" applyAlignment="1">
      <alignment horizontal="center" vertical="center"/>
    </xf>
    <xf numFmtId="49" fontId="56" fillId="3" borderId="4" xfId="0" applyNumberFormat="1" applyFont="1" applyFill="1" applyBorder="1" applyAlignment="1">
      <alignment horizontal="center" vertical="center" wrapText="1"/>
    </xf>
    <xf numFmtId="49" fontId="33" fillId="3" borderId="10" xfId="0" applyNumberFormat="1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/>
    </xf>
    <xf numFmtId="167" fontId="31" fillId="3" borderId="10" xfId="0" applyNumberFormat="1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left" vertical="top" wrapText="1"/>
    </xf>
    <xf numFmtId="49" fontId="37" fillId="3" borderId="10" xfId="0" applyNumberFormat="1" applyFont="1" applyFill="1" applyBorder="1" applyAlignment="1">
      <alignment horizontal="center"/>
    </xf>
    <xf numFmtId="49" fontId="40" fillId="3" borderId="42" xfId="0" applyNumberFormat="1" applyFont="1" applyFill="1" applyBorder="1" applyAlignment="1">
      <alignment vertical="top" wrapText="1"/>
    </xf>
    <xf numFmtId="0" fontId="48" fillId="3" borderId="47" xfId="0" applyFont="1" applyFill="1" applyBorder="1" applyAlignment="1">
      <alignment horizontal="center" vertical="center"/>
    </xf>
    <xf numFmtId="49" fontId="37" fillId="3" borderId="1" xfId="0" applyNumberFormat="1" applyFont="1" applyFill="1" applyBorder="1" applyAlignment="1">
      <alignment horizontal="center"/>
    </xf>
    <xf numFmtId="167" fontId="31" fillId="3" borderId="8" xfId="0" applyNumberFormat="1" applyFont="1" applyFill="1" applyBorder="1" applyAlignment="1">
      <alignment horizontal="center" vertical="center"/>
    </xf>
    <xf numFmtId="0" fontId="33" fillId="3" borderId="33" xfId="0" applyFont="1" applyFill="1" applyBorder="1" applyAlignment="1">
      <alignment horizontal="left" vertical="top" wrapText="1"/>
    </xf>
    <xf numFmtId="49" fontId="40" fillId="3" borderId="33" xfId="0" applyNumberFormat="1" applyFont="1" applyFill="1" applyBorder="1" applyAlignment="1">
      <alignment vertical="top" wrapText="1"/>
    </xf>
    <xf numFmtId="49" fontId="40" fillId="3" borderId="2" xfId="0" applyNumberFormat="1" applyFont="1" applyFill="1" applyBorder="1" applyAlignment="1">
      <alignment horizontal="center" vertical="top" wrapText="1"/>
    </xf>
    <xf numFmtId="166" fontId="31" fillId="3" borderId="16" xfId="0" applyNumberFormat="1" applyFont="1" applyFill="1" applyBorder="1" applyAlignment="1">
      <alignment horizontal="center" vertical="center"/>
    </xf>
    <xf numFmtId="2" fontId="31" fillId="3" borderId="16" xfId="0" applyNumberFormat="1" applyFont="1" applyFill="1" applyBorder="1" applyAlignment="1">
      <alignment horizontal="center" vertical="center"/>
    </xf>
    <xf numFmtId="49" fontId="33" fillId="3" borderId="16" xfId="0" applyNumberFormat="1" applyFont="1" applyFill="1" applyBorder="1" applyAlignment="1">
      <alignment wrapText="1"/>
    </xf>
    <xf numFmtId="49" fontId="37" fillId="3" borderId="49" xfId="0" applyNumberFormat="1" applyFont="1" applyFill="1" applyBorder="1" applyAlignment="1">
      <alignment horizontal="center"/>
    </xf>
    <xf numFmtId="49" fontId="40" fillId="3" borderId="1" xfId="0" applyNumberFormat="1" applyFont="1" applyFill="1" applyBorder="1" applyAlignment="1">
      <alignment horizontal="center" vertical="top" wrapText="1"/>
    </xf>
    <xf numFmtId="0" fontId="40" fillId="3" borderId="17" xfId="0" applyFont="1" applyFill="1" applyBorder="1" applyAlignment="1">
      <alignment horizontal="left" vertical="top" wrapText="1"/>
    </xf>
    <xf numFmtId="49" fontId="40" fillId="3" borderId="18" xfId="0" applyNumberFormat="1" applyFont="1" applyFill="1" applyBorder="1" applyAlignment="1">
      <alignment horizontal="center" vertical="top" wrapText="1"/>
    </xf>
    <xf numFmtId="49" fontId="43" fillId="3" borderId="14" xfId="0" applyNumberFormat="1" applyFont="1" applyFill="1" applyBorder="1" applyAlignment="1">
      <alignment horizontal="center" wrapText="1"/>
    </xf>
    <xf numFmtId="49" fontId="34" fillId="3" borderId="16" xfId="0" applyNumberFormat="1" applyFont="1" applyFill="1" applyBorder="1" applyAlignment="1">
      <alignment wrapText="1"/>
    </xf>
    <xf numFmtId="49" fontId="43" fillId="3" borderId="2" xfId="0" applyNumberFormat="1" applyFont="1" applyFill="1" applyBorder="1" applyAlignment="1">
      <alignment horizontal="center" wrapText="1"/>
    </xf>
    <xf numFmtId="49" fontId="42" fillId="3" borderId="14" xfId="0" applyNumberFormat="1" applyFont="1" applyFill="1" applyBorder="1" applyAlignment="1">
      <alignment horizontal="center" wrapText="1"/>
    </xf>
    <xf numFmtId="49" fontId="42" fillId="3" borderId="16" xfId="0" applyNumberFormat="1" applyFont="1" applyFill="1" applyBorder="1" applyAlignment="1">
      <alignment wrapText="1"/>
    </xf>
    <xf numFmtId="49" fontId="42" fillId="3" borderId="2" xfId="0" applyNumberFormat="1" applyFont="1" applyFill="1" applyBorder="1" applyAlignment="1">
      <alignment horizontal="center" wrapText="1"/>
    </xf>
    <xf numFmtId="49" fontId="42" fillId="3" borderId="14" xfId="0" applyNumberFormat="1" applyFont="1" applyFill="1" applyBorder="1" applyAlignment="1">
      <alignment horizontal="center" vertical="top" wrapText="1"/>
    </xf>
    <xf numFmtId="49" fontId="31" fillId="3" borderId="16" xfId="0" applyNumberFormat="1" applyFont="1" applyFill="1" applyBorder="1" applyAlignment="1">
      <alignment wrapText="1"/>
    </xf>
    <xf numFmtId="49" fontId="42" fillId="3" borderId="2" xfId="0" applyNumberFormat="1" applyFont="1" applyFill="1" applyBorder="1" applyAlignment="1">
      <alignment horizontal="center" vertical="center" wrapText="1"/>
    </xf>
    <xf numFmtId="49" fontId="46" fillId="3" borderId="16" xfId="0" applyNumberFormat="1" applyFont="1" applyFill="1" applyBorder="1" applyAlignment="1">
      <alignment wrapText="1"/>
    </xf>
    <xf numFmtId="49" fontId="57" fillId="3" borderId="2" xfId="0" applyNumberFormat="1" applyFont="1" applyFill="1" applyBorder="1" applyAlignment="1">
      <alignment horizontal="center" vertical="top" wrapText="1"/>
    </xf>
    <xf numFmtId="49" fontId="42" fillId="3" borderId="14" xfId="0" applyNumberFormat="1" applyFont="1" applyFill="1" applyBorder="1" applyAlignment="1">
      <alignment horizontal="center" vertical="center"/>
    </xf>
    <xf numFmtId="49" fontId="57" fillId="3" borderId="2" xfId="0" applyNumberFormat="1" applyFont="1" applyFill="1" applyBorder="1" applyAlignment="1">
      <alignment horizontal="center" vertical="center" wrapText="1"/>
    </xf>
    <xf numFmtId="49" fontId="42" fillId="3" borderId="14" xfId="0" applyNumberFormat="1" applyFont="1" applyFill="1" applyBorder="1" applyAlignment="1">
      <alignment horizontal="center"/>
    </xf>
    <xf numFmtId="0" fontId="42" fillId="3" borderId="16" xfId="0" applyFont="1" applyFill="1" applyBorder="1" applyAlignment="1">
      <alignment wrapText="1"/>
    </xf>
    <xf numFmtId="49" fontId="57" fillId="3" borderId="2" xfId="0" applyNumberFormat="1" applyFont="1" applyFill="1" applyBorder="1" applyAlignment="1">
      <alignment horizontal="center" wrapText="1"/>
    </xf>
    <xf numFmtId="49" fontId="42" fillId="3" borderId="15" xfId="0" applyNumberFormat="1" applyFont="1" applyFill="1" applyBorder="1" applyAlignment="1">
      <alignment horizontal="center" vertical="center"/>
    </xf>
    <xf numFmtId="49" fontId="46" fillId="3" borderId="17" xfId="0" applyNumberFormat="1" applyFont="1" applyFill="1" applyBorder="1" applyAlignment="1">
      <alignment wrapText="1"/>
    </xf>
    <xf numFmtId="49" fontId="57" fillId="3" borderId="18" xfId="0" applyNumberFormat="1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vertical="top" wrapText="1"/>
    </xf>
    <xf numFmtId="49" fontId="33" fillId="2" borderId="0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0" fontId="31" fillId="0" borderId="0" xfId="0" applyFont="1" applyBorder="1" applyAlignment="1">
      <alignment horizontal="center"/>
    </xf>
    <xf numFmtId="0" fontId="43" fillId="2" borderId="0" xfId="0" applyFont="1" applyFill="1" applyBorder="1" applyAlignment="1">
      <alignment wrapText="1"/>
    </xf>
    <xf numFmtId="49" fontId="33" fillId="2" borderId="0" xfId="0" applyNumberFormat="1" applyFont="1" applyFill="1" applyBorder="1" applyAlignment="1">
      <alignment horizontal="center"/>
    </xf>
    <xf numFmtId="0" fontId="43" fillId="2" borderId="0" xfId="0" applyFont="1" applyFill="1" applyBorder="1" applyAlignment="1">
      <alignment vertical="center" wrapText="1"/>
    </xf>
    <xf numFmtId="0" fontId="46" fillId="2" borderId="0" xfId="0" applyFont="1" applyFill="1" applyBorder="1" applyAlignment="1">
      <alignment wrapText="1"/>
    </xf>
    <xf numFmtId="49" fontId="28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wrapText="1"/>
    </xf>
    <xf numFmtId="0" fontId="42" fillId="0" borderId="0" xfId="0" applyFont="1" applyBorder="1"/>
    <xf numFmtId="0" fontId="43" fillId="0" borderId="0" xfId="0" applyFont="1" applyBorder="1" applyAlignment="1">
      <alignment horizontal="center"/>
    </xf>
    <xf numFmtId="0" fontId="43" fillId="2" borderId="0" xfId="0" applyFont="1" applyFill="1" applyBorder="1" applyAlignment="1">
      <alignment vertical="top" wrapText="1"/>
    </xf>
    <xf numFmtId="0" fontId="42" fillId="2" borderId="0" xfId="0" applyFont="1" applyFill="1" applyBorder="1" applyAlignment="1">
      <alignment horizontal="left" vertical="top" wrapText="1"/>
    </xf>
    <xf numFmtId="0" fontId="42" fillId="2" borderId="0" xfId="0" applyFont="1" applyFill="1" applyBorder="1" applyAlignment="1">
      <alignment vertical="top" wrapText="1"/>
    </xf>
    <xf numFmtId="49" fontId="33" fillId="2" borderId="0" xfId="0" applyNumberFormat="1" applyFont="1" applyFill="1" applyBorder="1" applyAlignment="1">
      <alignment horizontal="center" vertical="top"/>
    </xf>
    <xf numFmtId="0" fontId="42" fillId="2" borderId="0" xfId="0" applyFont="1" applyFill="1" applyBorder="1" applyAlignment="1">
      <alignment horizontal="left" wrapText="1"/>
    </xf>
    <xf numFmtId="0" fontId="43" fillId="0" borderId="7" xfId="0" applyFont="1" applyBorder="1" applyAlignment="1">
      <alignment horizontal="center" vertical="center" wrapText="1"/>
    </xf>
    <xf numFmtId="0" fontId="47" fillId="2" borderId="7" xfId="0" applyFont="1" applyFill="1" applyBorder="1" applyAlignment="1">
      <alignment horizontal="center"/>
    </xf>
    <xf numFmtId="0" fontId="47" fillId="2" borderId="40" xfId="0" applyFont="1" applyFill="1" applyBorder="1" applyAlignment="1">
      <alignment horizontal="center"/>
    </xf>
    <xf numFmtId="0" fontId="38" fillId="0" borderId="41" xfId="0" applyFont="1" applyBorder="1"/>
    <xf numFmtId="0" fontId="43" fillId="0" borderId="44" xfId="0" applyFont="1" applyBorder="1" applyAlignment="1">
      <alignment horizontal="center" wrapText="1"/>
    </xf>
    <xf numFmtId="0" fontId="42" fillId="0" borderId="6" xfId="0" applyFont="1" applyBorder="1"/>
    <xf numFmtId="0" fontId="42" fillId="0" borderId="10" xfId="0" applyFont="1" applyBorder="1"/>
    <xf numFmtId="0" fontId="34" fillId="0" borderId="0" xfId="0" applyFont="1"/>
    <xf numFmtId="0" fontId="43" fillId="2" borderId="40" xfId="0" applyFont="1" applyFill="1" applyBorder="1" applyAlignment="1">
      <alignment horizontal="centerContinuous" vertical="center" wrapText="1"/>
    </xf>
    <xf numFmtId="0" fontId="43" fillId="2" borderId="4" xfId="0" applyFont="1" applyFill="1" applyBorder="1" applyAlignment="1">
      <alignment horizontal="centerContinuous" vertical="center" wrapText="1"/>
    </xf>
    <xf numFmtId="0" fontId="43" fillId="2" borderId="5" xfId="0" applyFont="1" applyFill="1" applyBorder="1" applyAlignment="1">
      <alignment horizontal="centerContinuous" vertical="center" wrapText="1"/>
    </xf>
    <xf numFmtId="0" fontId="43" fillId="0" borderId="34" xfId="0" applyFont="1" applyBorder="1" applyAlignment="1">
      <alignment horizontal="center" vertical="center"/>
    </xf>
    <xf numFmtId="0" fontId="43" fillId="0" borderId="38" xfId="0" applyFont="1" applyBorder="1" applyAlignment="1">
      <alignment horizontal="center" vertical="center"/>
    </xf>
    <xf numFmtId="0" fontId="43" fillId="2" borderId="41" xfId="0" applyFont="1" applyFill="1" applyBorder="1" applyAlignment="1">
      <alignment horizontal="centerContinuous" vertical="center" wrapText="1"/>
    </xf>
    <xf numFmtId="0" fontId="43" fillId="2" borderId="6" xfId="0" applyFont="1" applyFill="1" applyBorder="1" applyAlignment="1">
      <alignment horizontal="center" vertical="center" wrapText="1"/>
    </xf>
    <xf numFmtId="49" fontId="43" fillId="2" borderId="6" xfId="0" applyNumberFormat="1" applyFont="1" applyFill="1" applyBorder="1" applyAlignment="1">
      <alignment horizontal="center" vertical="center" wrapText="1"/>
    </xf>
    <xf numFmtId="0" fontId="38" fillId="0" borderId="47" xfId="0" applyFont="1" applyBorder="1"/>
    <xf numFmtId="0" fontId="37" fillId="0" borderId="47" xfId="0" applyFont="1" applyBorder="1" applyAlignment="1">
      <alignment horizontal="center" wrapText="1"/>
    </xf>
    <xf numFmtId="0" fontId="43" fillId="0" borderId="10" xfId="0" applyFont="1" applyBorder="1"/>
    <xf numFmtId="0" fontId="43" fillId="0" borderId="37" xfId="0" applyFont="1" applyBorder="1"/>
    <xf numFmtId="0" fontId="38" fillId="0" borderId="42" xfId="0" applyFont="1" applyBorder="1"/>
    <xf numFmtId="0" fontId="33" fillId="0" borderId="33" xfId="0" applyFont="1" applyBorder="1" applyAlignment="1">
      <alignment horizontal="center" wrapText="1"/>
    </xf>
    <xf numFmtId="0" fontId="43" fillId="0" borderId="1" xfId="0" applyFont="1" applyBorder="1"/>
    <xf numFmtId="0" fontId="43" fillId="0" borderId="33" xfId="0" applyFont="1" applyBorder="1"/>
    <xf numFmtId="0" fontId="43" fillId="0" borderId="8" xfId="0" applyFont="1" applyBorder="1"/>
    <xf numFmtId="0" fontId="43" fillId="0" borderId="24" xfId="0" applyFont="1" applyBorder="1"/>
    <xf numFmtId="0" fontId="38" fillId="0" borderId="14" xfId="0" applyFont="1" applyBorder="1"/>
    <xf numFmtId="0" fontId="37" fillId="0" borderId="16" xfId="0" applyFont="1" applyBorder="1" applyAlignment="1">
      <alignment horizontal="center" wrapText="1"/>
    </xf>
    <xf numFmtId="0" fontId="42" fillId="0" borderId="2" xfId="0" applyFont="1" applyBorder="1"/>
    <xf numFmtId="0" fontId="43" fillId="0" borderId="46" xfId="0" applyFont="1" applyBorder="1"/>
    <xf numFmtId="0" fontId="43" fillId="0" borderId="48" xfId="0" applyFont="1" applyBorder="1"/>
    <xf numFmtId="0" fontId="33" fillId="0" borderId="16" xfId="0" applyFont="1" applyBorder="1" applyAlignment="1">
      <alignment horizontal="center"/>
    </xf>
    <xf numFmtId="0" fontId="38" fillId="0" borderId="14" xfId="0" applyFont="1" applyBorder="1" applyAlignment="1">
      <alignment vertical="center"/>
    </xf>
    <xf numFmtId="0" fontId="28" fillId="0" borderId="16" xfId="0" applyFont="1" applyBorder="1" applyAlignment="1">
      <alignment wrapText="1"/>
    </xf>
    <xf numFmtId="0" fontId="42" fillId="0" borderId="16" xfId="0" applyFont="1" applyBorder="1" applyAlignment="1">
      <alignment vertical="center" wrapText="1"/>
    </xf>
    <xf numFmtId="0" fontId="42" fillId="0" borderId="11" xfId="0" applyFont="1" applyBorder="1" applyAlignment="1">
      <alignment horizontal="center"/>
    </xf>
    <xf numFmtId="0" fontId="42" fillId="0" borderId="13" xfId="0" applyFont="1" applyBorder="1" applyAlignment="1">
      <alignment vertical="center" wrapText="1"/>
    </xf>
    <xf numFmtId="0" fontId="33" fillId="0" borderId="33" xfId="0" applyFont="1" applyBorder="1" applyAlignment="1">
      <alignment horizontal="left" wrapText="1"/>
    </xf>
    <xf numFmtId="0" fontId="37" fillId="0" borderId="16" xfId="0" applyFont="1" applyBorder="1" applyAlignment="1">
      <alignment wrapText="1"/>
    </xf>
    <xf numFmtId="0" fontId="42" fillId="0" borderId="16" xfId="0" applyFont="1" applyBorder="1"/>
    <xf numFmtId="0" fontId="42" fillId="0" borderId="11" xfId="0" applyFont="1" applyBorder="1" applyAlignment="1">
      <alignment horizontal="center" vertical="center" wrapText="1"/>
    </xf>
    <xf numFmtId="0" fontId="42" fillId="0" borderId="13" xfId="0" applyFont="1" applyBorder="1"/>
    <xf numFmtId="0" fontId="33" fillId="0" borderId="16" xfId="0" applyFont="1" applyBorder="1" applyAlignment="1">
      <alignment wrapText="1"/>
    </xf>
    <xf numFmtId="0" fontId="39" fillId="0" borderId="16" xfId="0" applyFont="1" applyBorder="1"/>
    <xf numFmtId="49" fontId="27" fillId="0" borderId="2" xfId="0" applyNumberFormat="1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vertical="center" wrapText="1"/>
    </xf>
    <xf numFmtId="0" fontId="39" fillId="0" borderId="16" xfId="0" applyFont="1" applyBorder="1" applyAlignment="1">
      <alignment wrapText="1"/>
    </xf>
    <xf numFmtId="0" fontId="59" fillId="0" borderId="13" xfId="0" applyFont="1" applyBorder="1"/>
    <xf numFmtId="0" fontId="33" fillId="0" borderId="0" xfId="0" applyFont="1" applyBorder="1"/>
    <xf numFmtId="49" fontId="40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/>
    <xf numFmtId="169" fontId="42" fillId="0" borderId="0" xfId="1" applyNumberFormat="1" applyFont="1" applyAlignment="1">
      <alignment horizontal="center"/>
    </xf>
    <xf numFmtId="0" fontId="47" fillId="2" borderId="4" xfId="0" applyFont="1" applyFill="1" applyBorder="1" applyAlignment="1">
      <alignment horizontal="centerContinuous" vertical="center" wrapText="1"/>
    </xf>
    <xf numFmtId="0" fontId="47" fillId="2" borderId="5" xfId="0" applyFont="1" applyFill="1" applyBorder="1" applyAlignment="1">
      <alignment horizontal="centerContinuous" vertical="center" wrapText="1"/>
    </xf>
    <xf numFmtId="0" fontId="47" fillId="2" borderId="6" xfId="0" applyFont="1" applyFill="1" applyBorder="1" applyAlignment="1">
      <alignment horizontal="center" vertical="center" wrapText="1"/>
    </xf>
    <xf numFmtId="49" fontId="47" fillId="2" borderId="6" xfId="0" applyNumberFormat="1" applyFont="1" applyFill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169" fontId="47" fillId="0" borderId="7" xfId="1" applyNumberFormat="1" applyFont="1" applyBorder="1" applyAlignment="1">
      <alignment horizontal="center" vertical="center" wrapText="1"/>
    </xf>
    <xf numFmtId="169" fontId="47" fillId="2" borderId="7" xfId="1" applyNumberFormat="1" applyFont="1" applyFill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1" xfId="0" applyFont="1" applyBorder="1" applyAlignment="1">
      <alignment vertical="center" wrapText="1"/>
    </xf>
    <xf numFmtId="169" fontId="59" fillId="0" borderId="13" xfId="1" applyNumberFormat="1" applyFont="1" applyBorder="1" applyAlignment="1">
      <alignment horizontal="center"/>
    </xf>
    <xf numFmtId="49" fontId="40" fillId="0" borderId="2" xfId="0" applyNumberFormat="1" applyFont="1" applyFill="1" applyBorder="1" applyAlignment="1">
      <alignment horizontal="center" vertical="center" wrapText="1"/>
    </xf>
    <xf numFmtId="0" fontId="39" fillId="0" borderId="46" xfId="0" applyFont="1" applyBorder="1" applyAlignment="1">
      <alignment wrapText="1"/>
    </xf>
    <xf numFmtId="49" fontId="40" fillId="0" borderId="49" xfId="0" applyNumberFormat="1" applyFont="1" applyFill="1" applyBorder="1" applyAlignment="1">
      <alignment horizontal="center" vertical="center" wrapText="1"/>
    </xf>
    <xf numFmtId="0" fontId="59" fillId="0" borderId="46" xfId="0" applyFont="1" applyBorder="1" applyAlignment="1">
      <alignment horizontal="center"/>
    </xf>
    <xf numFmtId="0" fontId="59" fillId="0" borderId="48" xfId="0" applyFont="1" applyBorder="1" applyAlignment="1">
      <alignment vertical="center" wrapText="1"/>
    </xf>
    <xf numFmtId="169" fontId="42" fillId="0" borderId="53" xfId="1" applyNumberFormat="1" applyFont="1" applyBorder="1" applyAlignment="1">
      <alignment horizontal="center" vertical="center" wrapText="1"/>
    </xf>
    <xf numFmtId="0" fontId="38" fillId="0" borderId="15" xfId="0" applyFont="1" applyBorder="1"/>
    <xf numFmtId="0" fontId="39" fillId="0" borderId="17" xfId="0" applyFont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 wrapText="1"/>
    </xf>
    <xf numFmtId="0" fontId="59" fillId="0" borderId="17" xfId="0" applyFont="1" applyBorder="1" applyAlignment="1">
      <alignment horizontal="center"/>
    </xf>
    <xf numFmtId="0" fontId="59" fillId="0" borderId="52" xfId="0" applyFont="1" applyBorder="1" applyAlignment="1">
      <alignment vertical="center" wrapText="1"/>
    </xf>
    <xf numFmtId="169" fontId="59" fillId="0" borderId="31" xfId="1" applyNumberFormat="1" applyFont="1" applyBorder="1" applyAlignment="1">
      <alignment horizontal="center"/>
    </xf>
    <xf numFmtId="0" fontId="28" fillId="0" borderId="46" xfId="0" applyFont="1" applyBorder="1" applyAlignment="1">
      <alignment wrapText="1"/>
    </xf>
    <xf numFmtId="49" fontId="51" fillId="0" borderId="49" xfId="0" applyNumberFormat="1" applyFont="1" applyFill="1" applyBorder="1" applyAlignment="1">
      <alignment horizontal="center" vertical="center" wrapText="1"/>
    </xf>
    <xf numFmtId="169" fontId="59" fillId="0" borderId="50" xfId="1" applyNumberFormat="1" applyFont="1" applyBorder="1" applyAlignment="1">
      <alignment horizontal="center"/>
    </xf>
    <xf numFmtId="49" fontId="51" fillId="0" borderId="2" xfId="0" applyNumberFormat="1" applyFont="1" applyFill="1" applyBorder="1" applyAlignment="1">
      <alignment horizontal="center" vertical="center" wrapText="1"/>
    </xf>
    <xf numFmtId="169" fontId="42" fillId="0" borderId="13" xfId="1" applyNumberFormat="1" applyFont="1" applyBorder="1" applyAlignment="1">
      <alignment horizontal="center"/>
    </xf>
    <xf numFmtId="0" fontId="38" fillId="0" borderId="43" xfId="0" applyFont="1" applyBorder="1"/>
    <xf numFmtId="0" fontId="39" fillId="0" borderId="22" xfId="0" applyFont="1" applyBorder="1" applyAlignment="1">
      <alignment wrapText="1"/>
    </xf>
    <xf numFmtId="49" fontId="51" fillId="0" borderId="3" xfId="0" applyNumberFormat="1" applyFont="1" applyFill="1" applyBorder="1" applyAlignment="1">
      <alignment horizontal="center" vertical="center" wrapText="1"/>
    </xf>
    <xf numFmtId="0" fontId="59" fillId="0" borderId="32" xfId="0" applyFont="1" applyBorder="1" applyAlignment="1">
      <alignment vertical="center" wrapText="1"/>
    </xf>
    <xf numFmtId="169" fontId="59" fillId="0" borderId="27" xfId="1" applyNumberFormat="1" applyFont="1" applyBorder="1" applyAlignment="1">
      <alignment horizontal="center"/>
    </xf>
    <xf numFmtId="0" fontId="38" fillId="0" borderId="4" xfId="0" applyFont="1" applyBorder="1"/>
    <xf numFmtId="0" fontId="28" fillId="0" borderId="7" xfId="0" applyFont="1" applyBorder="1" applyAlignment="1">
      <alignment wrapText="1"/>
    </xf>
    <xf numFmtId="49" fontId="51" fillId="0" borderId="5" xfId="0" applyNumberFormat="1" applyFont="1" applyFill="1" applyBorder="1" applyAlignment="1">
      <alignment horizontal="center" vertical="center" wrapText="1"/>
    </xf>
    <xf numFmtId="0" fontId="43" fillId="0" borderId="46" xfId="0" applyFont="1" applyBorder="1" applyAlignment="1">
      <alignment horizontal="center"/>
    </xf>
    <xf numFmtId="169" fontId="43" fillId="0" borderId="37" xfId="1" applyNumberFormat="1" applyFont="1" applyBorder="1" applyAlignment="1">
      <alignment horizontal="center"/>
    </xf>
    <xf numFmtId="0" fontId="38" fillId="0" borderId="51" xfId="0" applyFont="1" applyBorder="1"/>
    <xf numFmtId="0" fontId="33" fillId="0" borderId="45" xfId="0" applyFont="1" applyBorder="1" applyAlignment="1">
      <alignment horizontal="left"/>
    </xf>
    <xf numFmtId="49" fontId="51" fillId="0" borderId="0" xfId="0" applyNumberFormat="1" applyFont="1" applyFill="1" applyBorder="1" applyAlignment="1">
      <alignment horizontal="center" vertical="center" wrapText="1"/>
    </xf>
    <xf numFmtId="0" fontId="43" fillId="0" borderId="33" xfId="0" applyFont="1" applyBorder="1" applyAlignment="1">
      <alignment horizontal="center"/>
    </xf>
    <xf numFmtId="169" fontId="43" fillId="0" borderId="24" xfId="1" applyNumberFormat="1" applyFont="1" applyBorder="1" applyAlignment="1">
      <alignment horizontal="center"/>
    </xf>
    <xf numFmtId="0" fontId="37" fillId="0" borderId="7" xfId="0" applyFont="1" applyBorder="1" applyAlignment="1">
      <alignment wrapText="1"/>
    </xf>
    <xf numFmtId="0" fontId="43" fillId="0" borderId="7" xfId="0" applyFont="1" applyBorder="1" applyAlignment="1">
      <alignment horizontal="center"/>
    </xf>
    <xf numFmtId="0" fontId="43" fillId="0" borderId="37" xfId="0" applyFont="1" applyBorder="1" applyAlignment="1">
      <alignment vertical="center" wrapText="1"/>
    </xf>
    <xf numFmtId="169" fontId="43" fillId="0" borderId="38" xfId="1" applyNumberFormat="1" applyFont="1" applyBorder="1" applyAlignment="1">
      <alignment horizontal="center"/>
    </xf>
    <xf numFmtId="0" fontId="33" fillId="0" borderId="33" xfId="0" applyFont="1" applyBorder="1" applyAlignment="1">
      <alignment wrapText="1"/>
    </xf>
    <xf numFmtId="49" fontId="51" fillId="0" borderId="1" xfId="0" applyNumberFormat="1" applyFont="1" applyFill="1" applyBorder="1" applyAlignment="1">
      <alignment horizontal="center" vertical="center" wrapText="1"/>
    </xf>
    <xf numFmtId="0" fontId="43" fillId="0" borderId="8" xfId="0" applyFont="1" applyBorder="1" applyAlignment="1">
      <alignment vertical="center" wrapText="1"/>
    </xf>
    <xf numFmtId="0" fontId="42" fillId="0" borderId="16" xfId="0" applyFont="1" applyBorder="1" applyAlignment="1">
      <alignment horizontal="center"/>
    </xf>
    <xf numFmtId="0" fontId="38" fillId="0" borderId="4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/>
    </xf>
    <xf numFmtId="0" fontId="42" fillId="0" borderId="32" xfId="0" applyFont="1" applyBorder="1" applyAlignment="1">
      <alignment vertical="center" wrapText="1"/>
    </xf>
    <xf numFmtId="169" fontId="42" fillId="0" borderId="27" xfId="1" applyNumberFormat="1" applyFont="1" applyBorder="1" applyAlignment="1">
      <alignment horizontal="center"/>
    </xf>
    <xf numFmtId="169" fontId="43" fillId="0" borderId="38" xfId="1" applyNumberFormat="1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169" fontId="43" fillId="0" borderId="24" xfId="1" applyNumberFormat="1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/>
    </xf>
    <xf numFmtId="0" fontId="37" fillId="0" borderId="7" xfId="0" applyFont="1" applyBorder="1" applyAlignment="1">
      <alignment vertical="center" wrapText="1"/>
    </xf>
    <xf numFmtId="0" fontId="38" fillId="0" borderId="5" xfId="0" applyFont="1" applyBorder="1"/>
    <xf numFmtId="166" fontId="43" fillId="0" borderId="7" xfId="0" applyNumberFormat="1" applyFont="1" applyBorder="1" applyAlignment="1">
      <alignment horizontal="center"/>
    </xf>
    <xf numFmtId="0" fontId="43" fillId="0" borderId="25" xfId="0" applyFont="1" applyBorder="1"/>
    <xf numFmtId="0" fontId="47" fillId="0" borderId="51" xfId="0" applyFont="1" applyBorder="1" applyAlignment="1">
      <alignment horizontal="center"/>
    </xf>
    <xf numFmtId="0" fontId="38" fillId="0" borderId="0" xfId="0" applyFont="1" applyBorder="1"/>
    <xf numFmtId="0" fontId="43" fillId="0" borderId="45" xfId="0" applyFont="1" applyBorder="1" applyAlignment="1">
      <alignment horizontal="center"/>
    </xf>
    <xf numFmtId="0" fontId="43" fillId="0" borderId="54" xfId="0" applyFont="1" applyBorder="1"/>
    <xf numFmtId="169" fontId="43" fillId="0" borderId="55" xfId="1" applyNumberFormat="1" applyFont="1" applyBorder="1" applyAlignment="1">
      <alignment horizontal="center"/>
    </xf>
    <xf numFmtId="0" fontId="38" fillId="0" borderId="4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42" fillId="0" borderId="33" xfId="0" applyFont="1" applyBorder="1" applyAlignment="1">
      <alignment horizontal="center"/>
    </xf>
    <xf numFmtId="170" fontId="42" fillId="0" borderId="8" xfId="0" applyNumberFormat="1" applyFont="1" applyBorder="1"/>
    <xf numFmtId="169" fontId="42" fillId="0" borderId="24" xfId="1" applyNumberFormat="1" applyFont="1" applyBorder="1" applyAlignment="1">
      <alignment horizontal="center"/>
    </xf>
    <xf numFmtId="0" fontId="38" fillId="0" borderId="14" xfId="0" applyFont="1" applyBorder="1" applyAlignment="1">
      <alignment horizontal="center" vertical="center"/>
    </xf>
    <xf numFmtId="0" fontId="33" fillId="0" borderId="14" xfId="0" applyFont="1" applyBorder="1" applyAlignment="1">
      <alignment wrapText="1"/>
    </xf>
    <xf numFmtId="0" fontId="38" fillId="0" borderId="10" xfId="0" applyFont="1" applyBorder="1"/>
    <xf numFmtId="0" fontId="42" fillId="0" borderId="10" xfId="0" applyFont="1" applyBorder="1" applyAlignment="1">
      <alignment horizontal="center"/>
    </xf>
    <xf numFmtId="169" fontId="42" fillId="0" borderId="10" xfId="1" applyNumberFormat="1" applyFont="1" applyBorder="1" applyAlignment="1">
      <alignment horizontal="center"/>
    </xf>
    <xf numFmtId="0" fontId="39" fillId="0" borderId="14" xfId="0" applyFont="1" applyBorder="1" applyAlignment="1">
      <alignment wrapText="1"/>
    </xf>
    <xf numFmtId="169" fontId="42" fillId="0" borderId="10" xfId="1" applyNumberFormat="1" applyFont="1" applyBorder="1" applyAlignment="1">
      <alignment horizontal="center" vertical="center" wrapText="1"/>
    </xf>
    <xf numFmtId="170" fontId="42" fillId="0" borderId="10" xfId="0" applyNumberFormat="1" applyFont="1" applyBorder="1"/>
    <xf numFmtId="0" fontId="33" fillId="0" borderId="51" xfId="0" applyFont="1" applyBorder="1" applyAlignment="1">
      <alignment wrapText="1"/>
    </xf>
    <xf numFmtId="0" fontId="38" fillId="0" borderId="10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/>
    </xf>
    <xf numFmtId="0" fontId="42" fillId="0" borderId="10" xfId="0" applyFont="1" applyBorder="1" applyAlignment="1">
      <alignment horizontal="center" vertical="center" wrapText="1"/>
    </xf>
    <xf numFmtId="169" fontId="43" fillId="0" borderId="10" xfId="1" applyNumberFormat="1" applyFont="1" applyBorder="1" applyAlignment="1">
      <alignment horizontal="center"/>
    </xf>
    <xf numFmtId="166" fontId="42" fillId="0" borderId="10" xfId="0" applyNumberFormat="1" applyFont="1" applyBorder="1" applyAlignment="1">
      <alignment horizontal="center" vertical="center" wrapText="1"/>
    </xf>
    <xf numFmtId="170" fontId="43" fillId="0" borderId="10" xfId="1" applyNumberFormat="1" applyFont="1" applyBorder="1" applyAlignment="1">
      <alignment horizontal="center"/>
    </xf>
    <xf numFmtId="0" fontId="38" fillId="0" borderId="43" xfId="0" applyFont="1" applyBorder="1" applyAlignment="1">
      <alignment horizontal="center" vertical="center"/>
    </xf>
    <xf numFmtId="0" fontId="37" fillId="0" borderId="51" xfId="0" applyFont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37" fillId="0" borderId="16" xfId="0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42" fillId="0" borderId="16" xfId="0" applyFont="1" applyBorder="1" applyAlignment="1">
      <alignment horizontal="center" vertical="center" wrapText="1"/>
    </xf>
    <xf numFmtId="0" fontId="37" fillId="0" borderId="33" xfId="0" applyFont="1" applyBorder="1" applyAlignment="1">
      <alignment vertical="center" wrapText="1"/>
    </xf>
    <xf numFmtId="0" fontId="42" fillId="0" borderId="16" xfId="0" applyFont="1" applyBorder="1" applyAlignment="1">
      <alignment horizontal="center" wrapText="1"/>
    </xf>
    <xf numFmtId="0" fontId="39" fillId="0" borderId="16" xfId="0" applyFont="1" applyBorder="1" applyAlignment="1">
      <alignment vertical="center" wrapText="1"/>
    </xf>
    <xf numFmtId="0" fontId="42" fillId="0" borderId="25" xfId="0" applyFont="1" applyBorder="1" applyAlignment="1">
      <alignment horizontal="center" vertical="center" wrapText="1"/>
    </xf>
    <xf numFmtId="0" fontId="38" fillId="0" borderId="2" xfId="0" applyFont="1" applyBorder="1"/>
    <xf numFmtId="0" fontId="42" fillId="0" borderId="11" xfId="0" applyFont="1" applyBorder="1"/>
    <xf numFmtId="0" fontId="28" fillId="0" borderId="16" xfId="0" applyFont="1" applyBorder="1" applyAlignment="1">
      <alignment vertical="center" wrapText="1"/>
    </xf>
    <xf numFmtId="169" fontId="42" fillId="0" borderId="11" xfId="1" applyNumberFormat="1" applyFont="1" applyBorder="1" applyAlignment="1">
      <alignment horizontal="center"/>
    </xf>
    <xf numFmtId="49" fontId="51" fillId="0" borderId="18" xfId="0" applyNumberFormat="1" applyFont="1" applyFill="1" applyBorder="1" applyAlignment="1">
      <alignment horizontal="center" vertical="center" wrapText="1"/>
    </xf>
    <xf numFmtId="49" fontId="47" fillId="3" borderId="34" xfId="0" applyNumberFormat="1" applyFont="1" applyFill="1" applyBorder="1" applyAlignment="1">
      <alignment horizontal="center" vertical="center" wrapText="1"/>
    </xf>
    <xf numFmtId="49" fontId="47" fillId="3" borderId="35" xfId="0" applyNumberFormat="1" applyFont="1" applyFill="1" applyBorder="1" applyAlignment="1">
      <alignment horizontal="center" vertical="center" wrapText="1"/>
    </xf>
    <xf numFmtId="49" fontId="47" fillId="3" borderId="36" xfId="0" applyNumberFormat="1" applyFont="1" applyFill="1" applyBorder="1" applyAlignment="1">
      <alignment horizontal="center" vertical="center" wrapText="1"/>
    </xf>
    <xf numFmtId="49" fontId="47" fillId="3" borderId="7" xfId="0" applyNumberFormat="1" applyFont="1" applyFill="1" applyBorder="1" applyAlignment="1">
      <alignment horizontal="center" vertical="center" wrapText="1"/>
    </xf>
    <xf numFmtId="49" fontId="47" fillId="3" borderId="5" xfId="0" applyNumberFormat="1" applyFont="1" applyFill="1" applyBorder="1" applyAlignment="1">
      <alignment horizontal="center" vertical="center" wrapText="1"/>
    </xf>
    <xf numFmtId="49" fontId="47" fillId="3" borderId="10" xfId="0" applyNumberFormat="1" applyFont="1" applyFill="1" applyBorder="1" applyAlignment="1">
      <alignment horizontal="center" vertical="center" wrapText="1"/>
    </xf>
    <xf numFmtId="49" fontId="47" fillId="3" borderId="37" xfId="0" applyNumberFormat="1" applyFont="1" applyFill="1" applyBorder="1" applyAlignment="1">
      <alignment horizontal="center" vertical="center" wrapText="1"/>
    </xf>
    <xf numFmtId="49" fontId="47" fillId="3" borderId="38" xfId="0" applyNumberFormat="1" applyFont="1" applyFill="1" applyBorder="1" applyAlignment="1">
      <alignment horizontal="center" vertical="center" wrapText="1"/>
    </xf>
    <xf numFmtId="0" fontId="47" fillId="3" borderId="9" xfId="0" applyNumberFormat="1" applyFont="1" applyFill="1" applyBorder="1" applyAlignment="1">
      <alignment horizontal="center" vertical="center"/>
    </xf>
    <xf numFmtId="0" fontId="47" fillId="3" borderId="19" xfId="0" applyNumberFormat="1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47" fillId="3" borderId="10" xfId="0" applyNumberFormat="1" applyFont="1" applyFill="1" applyBorder="1" applyAlignment="1">
      <alignment horizontal="center" vertical="center"/>
    </xf>
    <xf numFmtId="0" fontId="47" fillId="3" borderId="20" xfId="0" applyNumberFormat="1" applyFont="1" applyFill="1" applyBorder="1" applyAlignment="1">
      <alignment horizontal="center" vertical="center"/>
    </xf>
    <xf numFmtId="0" fontId="38" fillId="3" borderId="10" xfId="0" applyNumberFormat="1" applyFont="1" applyFill="1" applyBorder="1" applyAlignment="1">
      <alignment horizontal="center" vertical="center"/>
    </xf>
    <xf numFmtId="0" fontId="38" fillId="3" borderId="20" xfId="0" applyNumberFormat="1" applyFont="1" applyFill="1" applyBorder="1" applyAlignment="1">
      <alignment horizontal="center" vertical="center"/>
    </xf>
    <xf numFmtId="0" fontId="37" fillId="3" borderId="16" xfId="0" applyNumberFormat="1" applyFont="1" applyFill="1" applyBorder="1" applyAlignment="1">
      <alignment horizontal="left" vertical="top" wrapText="1" readingOrder="1"/>
    </xf>
    <xf numFmtId="49" fontId="33" fillId="3" borderId="16" xfId="0" applyNumberFormat="1" applyFont="1" applyFill="1" applyBorder="1" applyAlignment="1">
      <alignment vertical="top" wrapText="1"/>
    </xf>
    <xf numFmtId="165" fontId="31" fillId="3" borderId="10" xfId="0" applyNumberFormat="1" applyFont="1" applyFill="1" applyBorder="1" applyAlignment="1">
      <alignment horizontal="center" vertical="center" wrapText="1"/>
    </xf>
    <xf numFmtId="49" fontId="27" fillId="3" borderId="17" xfId="0" applyNumberFormat="1" applyFont="1" applyFill="1" applyBorder="1" applyAlignment="1">
      <alignment vertical="top" wrapText="1"/>
    </xf>
    <xf numFmtId="49" fontId="39" fillId="3" borderId="33" xfId="0" applyNumberFormat="1" applyFont="1" applyFill="1" applyBorder="1" applyAlignment="1">
      <alignment vertical="top" wrapText="1"/>
    </xf>
    <xf numFmtId="168" fontId="31" fillId="3" borderId="10" xfId="1" applyNumberFormat="1" applyFont="1" applyFill="1" applyBorder="1" applyAlignment="1">
      <alignment horizontal="center" vertical="center" wrapText="1"/>
    </xf>
    <xf numFmtId="49" fontId="27" fillId="3" borderId="22" xfId="0" applyNumberFormat="1" applyFont="1" applyFill="1" applyBorder="1" applyAlignment="1">
      <alignment vertical="top" wrapText="1"/>
    </xf>
    <xf numFmtId="0" fontId="33" fillId="3" borderId="10" xfId="0" applyNumberFormat="1" applyFont="1" applyFill="1" applyBorder="1" applyAlignment="1">
      <alignment horizontal="left" vertical="top" wrapText="1" readingOrder="1"/>
    </xf>
    <xf numFmtId="166" fontId="34" fillId="3" borderId="16" xfId="0" applyNumberFormat="1" applyFont="1" applyFill="1" applyBorder="1" applyAlignment="1">
      <alignment horizontal="center" vertical="center"/>
    </xf>
    <xf numFmtId="166" fontId="32" fillId="3" borderId="2" xfId="0" applyNumberFormat="1" applyFont="1" applyFill="1" applyBorder="1" applyAlignment="1">
      <alignment horizontal="center" vertical="center"/>
    </xf>
    <xf numFmtId="0" fontId="29" fillId="3" borderId="16" xfId="0" applyNumberFormat="1" applyFont="1" applyFill="1" applyBorder="1" applyAlignment="1">
      <alignment horizontal="left" vertical="top" wrapText="1" readingOrder="1"/>
    </xf>
    <xf numFmtId="0" fontId="38" fillId="3" borderId="12" xfId="0" applyFont="1" applyFill="1" applyBorder="1" applyAlignment="1">
      <alignment horizontal="center" vertical="center"/>
    </xf>
    <xf numFmtId="0" fontId="38" fillId="3" borderId="21" xfId="0" applyNumberFormat="1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/>
    </xf>
    <xf numFmtId="164" fontId="33" fillId="0" borderId="0" xfId="0" applyNumberFormat="1" applyFont="1" applyFill="1" applyBorder="1" applyAlignment="1">
      <alignment horizontal="center" vertical="top"/>
    </xf>
    <xf numFmtId="0" fontId="28" fillId="0" borderId="0" xfId="0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2" fontId="31" fillId="3" borderId="38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3" fillId="0" borderId="12" xfId="0" applyFont="1" applyFill="1" applyBorder="1" applyAlignment="1">
      <alignment horizontal="center" vertical="center" wrapText="1"/>
    </xf>
    <xf numFmtId="0" fontId="43" fillId="0" borderId="9" xfId="0" applyFont="1" applyFill="1" applyBorder="1" applyAlignment="1">
      <alignment horizontal="center" vertical="center" wrapText="1"/>
    </xf>
    <xf numFmtId="166" fontId="43" fillId="0" borderId="12" xfId="0" applyNumberFormat="1" applyFont="1" applyFill="1" applyBorder="1" applyAlignment="1">
      <alignment horizontal="center" vertical="center" wrapText="1"/>
    </xf>
    <xf numFmtId="166" fontId="43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5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38" fillId="0" borderId="44" xfId="0" applyFont="1" applyFill="1" applyBorder="1" applyAlignment="1">
      <alignment horizontal="center"/>
    </xf>
    <xf numFmtId="0" fontId="43" fillId="0" borderId="62" xfId="0" applyFont="1" applyFill="1" applyBorder="1" applyAlignment="1">
      <alignment horizontal="center" vertical="center" wrapText="1"/>
    </xf>
    <xf numFmtId="0" fontId="43" fillId="0" borderId="63" xfId="0" applyFont="1" applyFill="1" applyBorder="1" applyAlignment="1">
      <alignment horizontal="center" vertical="center" wrapText="1"/>
    </xf>
    <xf numFmtId="0" fontId="43" fillId="0" borderId="46" xfId="0" applyNumberFormat="1" applyFont="1" applyFill="1" applyBorder="1" applyAlignment="1">
      <alignment horizontal="center" vertical="center" wrapText="1" readingOrder="1"/>
    </xf>
    <xf numFmtId="0" fontId="43" fillId="0" borderId="17" xfId="0" applyNumberFormat="1" applyFont="1" applyFill="1" applyBorder="1" applyAlignment="1">
      <alignment horizontal="center" vertical="center" wrapText="1" readingOrder="1"/>
    </xf>
    <xf numFmtId="165" fontId="29" fillId="0" borderId="49" xfId="0" applyNumberFormat="1" applyFont="1" applyFill="1" applyBorder="1" applyAlignment="1">
      <alignment horizontal="center" vertical="center" wrapText="1"/>
    </xf>
    <xf numFmtId="165" fontId="29" fillId="0" borderId="18" xfId="0" applyNumberFormat="1" applyFont="1" applyFill="1" applyBorder="1" applyAlignment="1">
      <alignment horizontal="center" vertical="center" wrapText="1"/>
    </xf>
    <xf numFmtId="0" fontId="43" fillId="0" borderId="40" xfId="0" applyFont="1" applyFill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/>
    </xf>
    <xf numFmtId="0" fontId="46" fillId="0" borderId="58" xfId="0" applyFont="1" applyFill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 wrapText="1"/>
    </xf>
    <xf numFmtId="165" fontId="46" fillId="0" borderId="58" xfId="0" applyNumberFormat="1" applyFont="1" applyFill="1" applyBorder="1" applyAlignment="1">
      <alignment horizontal="center" vertical="center" wrapText="1"/>
    </xf>
    <xf numFmtId="165" fontId="46" fillId="0" borderId="60" xfId="0" applyNumberFormat="1" applyFont="1" applyFill="1" applyBorder="1" applyAlignment="1">
      <alignment horizontal="center" vertical="center" wrapText="1"/>
    </xf>
    <xf numFmtId="0" fontId="42" fillId="0" borderId="61" xfId="0" applyFont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/>
    </xf>
    <xf numFmtId="0" fontId="37" fillId="0" borderId="39" xfId="0" applyFont="1" applyFill="1" applyBorder="1" applyAlignment="1">
      <alignment horizontal="center" vertical="center"/>
    </xf>
    <xf numFmtId="0" fontId="43" fillId="0" borderId="45" xfId="0" applyFont="1" applyFill="1" applyBorder="1" applyAlignment="1">
      <alignment horizontal="center" vertical="center" wrapText="1"/>
    </xf>
    <xf numFmtId="0" fontId="41" fillId="3" borderId="0" xfId="0" applyFont="1" applyFill="1" applyAlignment="1">
      <alignment horizontal="center" vertical="center"/>
    </xf>
    <xf numFmtId="0" fontId="34" fillId="3" borderId="0" xfId="0" applyFont="1" applyFill="1" applyAlignment="1">
      <alignment horizontal="center" wrapText="1"/>
    </xf>
    <xf numFmtId="0" fontId="43" fillId="3" borderId="40" xfId="0" applyFont="1" applyFill="1" applyBorder="1" applyAlignment="1">
      <alignment horizontal="center" vertical="center" wrapText="1"/>
    </xf>
    <xf numFmtId="0" fontId="43" fillId="3" borderId="41" xfId="0" applyFont="1" applyFill="1" applyBorder="1" applyAlignment="1">
      <alignment horizontal="center" vertical="center" wrapText="1"/>
    </xf>
    <xf numFmtId="0" fontId="38" fillId="3" borderId="44" xfId="0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horizontal="center" vertical="center"/>
    </xf>
    <xf numFmtId="0" fontId="43" fillId="3" borderId="39" xfId="0" applyFont="1" applyFill="1" applyBorder="1" applyAlignment="1">
      <alignment horizontal="center" vertical="center"/>
    </xf>
    <xf numFmtId="0" fontId="43" fillId="3" borderId="40" xfId="0" applyFont="1" applyFill="1" applyBorder="1" applyAlignment="1">
      <alignment horizontal="center" vertical="center"/>
    </xf>
    <xf numFmtId="0" fontId="43" fillId="3" borderId="41" xfId="0" applyFont="1" applyFill="1" applyBorder="1" applyAlignment="1">
      <alignment horizontal="center" vertical="center"/>
    </xf>
    <xf numFmtId="0" fontId="37" fillId="3" borderId="40" xfId="0" applyFont="1" applyFill="1" applyBorder="1" applyAlignment="1">
      <alignment horizontal="center" vertical="center"/>
    </xf>
    <xf numFmtId="0" fontId="37" fillId="3" borderId="41" xfId="0" applyFont="1" applyFill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43" fillId="2" borderId="40" xfId="0" applyFont="1" applyFill="1" applyBorder="1" applyAlignment="1">
      <alignment horizontal="center" vertical="center" wrapText="1"/>
    </xf>
    <xf numFmtId="0" fontId="43" fillId="2" borderId="41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/>
    </xf>
    <xf numFmtId="0" fontId="43" fillId="0" borderId="39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47" fillId="2" borderId="40" xfId="0" applyFont="1" applyFill="1" applyBorder="1" applyAlignment="1">
      <alignment horizontal="center" vertical="center" wrapText="1"/>
    </xf>
    <xf numFmtId="0" fontId="47" fillId="2" borderId="41" xfId="0" applyFont="1" applyFill="1" applyBorder="1" applyAlignment="1">
      <alignment horizontal="center" vertical="center" wrapText="1"/>
    </xf>
    <xf numFmtId="165" fontId="43" fillId="0" borderId="66" xfId="0" applyNumberFormat="1" applyFont="1" applyFill="1" applyBorder="1" applyAlignment="1">
      <alignment horizontal="center" vertical="center" wrapText="1"/>
    </xf>
    <xf numFmtId="165" fontId="43" fillId="0" borderId="6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330199</xdr:colOff>
      <xdr:row>0</xdr:row>
      <xdr:rowOff>57150</xdr:rowOff>
    </xdr:from>
    <xdr:to>
      <xdr:col>7</xdr:col>
      <xdr:colOff>219074</xdr:colOff>
      <xdr:row>10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9" y="57150"/>
          <a:ext cx="232727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K54"/>
  <sheetViews>
    <sheetView topLeftCell="A14" zoomScaleNormal="100" workbookViewId="0">
      <selection activeCell="I25" sqref="I25"/>
    </sheetView>
  </sheetViews>
  <sheetFormatPr defaultRowHeight="12.75" x14ac:dyDescent="0.2"/>
  <sheetData>
    <row r="12" spans="1:11" ht="12.75" customHeight="1" x14ac:dyDescent="0.2">
      <c r="A12" s="639" t="s">
        <v>906</v>
      </c>
      <c r="B12" s="639"/>
      <c r="C12" s="639"/>
      <c r="D12" s="639"/>
      <c r="E12" s="639"/>
      <c r="F12" s="639"/>
      <c r="G12" s="639"/>
      <c r="H12" s="639"/>
      <c r="I12" s="639"/>
      <c r="J12" s="639"/>
      <c r="K12" s="639"/>
    </row>
    <row r="13" spans="1:11" ht="12.75" customHeight="1" x14ac:dyDescent="0.2">
      <c r="A13" s="639"/>
      <c r="B13" s="639"/>
      <c r="C13" s="639"/>
      <c r="D13" s="639"/>
      <c r="E13" s="639"/>
      <c r="F13" s="639"/>
      <c r="G13" s="639"/>
      <c r="H13" s="639"/>
      <c r="I13" s="639"/>
      <c r="J13" s="639"/>
      <c r="K13" s="639"/>
    </row>
    <row r="14" spans="1:11" ht="27" x14ac:dyDescent="0.45">
      <c r="A14" s="640" t="s">
        <v>907</v>
      </c>
      <c r="B14" s="640"/>
      <c r="C14" s="640"/>
      <c r="D14" s="640"/>
      <c r="E14" s="640"/>
      <c r="F14" s="640"/>
      <c r="G14" s="640"/>
      <c r="H14" s="640"/>
      <c r="I14" s="640"/>
      <c r="J14" s="640"/>
      <c r="K14" s="640"/>
    </row>
    <row r="16" spans="1:11" ht="27" x14ac:dyDescent="0.45">
      <c r="A16" s="640" t="s">
        <v>908</v>
      </c>
      <c r="B16" s="640"/>
      <c r="C16" s="640"/>
      <c r="D16" s="640"/>
      <c r="E16" s="640"/>
      <c r="F16" s="640"/>
      <c r="G16" s="640"/>
      <c r="H16" s="640"/>
      <c r="I16" s="640"/>
      <c r="J16" s="640"/>
      <c r="K16" s="640"/>
    </row>
    <row r="20" spans="1:11" ht="27.75" x14ac:dyDescent="0.5">
      <c r="A20" s="641" t="s">
        <v>909</v>
      </c>
      <c r="B20" s="641"/>
      <c r="C20" s="641"/>
      <c r="D20" s="641"/>
      <c r="E20" s="641"/>
      <c r="F20" s="641"/>
      <c r="G20" s="641"/>
      <c r="H20" s="641"/>
      <c r="I20" s="641"/>
      <c r="J20" s="641"/>
      <c r="K20" s="641"/>
    </row>
    <row r="21" spans="1:11" x14ac:dyDescent="0.2">
      <c r="C21" s="77"/>
    </row>
    <row r="22" spans="1:11" ht="27.75" x14ac:dyDescent="0.5">
      <c r="A22" s="641" t="s">
        <v>910</v>
      </c>
      <c r="B22" s="641"/>
      <c r="C22" s="641"/>
      <c r="D22" s="641"/>
      <c r="E22" s="641"/>
      <c r="F22" s="641"/>
      <c r="G22" s="641"/>
      <c r="H22" s="641"/>
      <c r="I22" s="641"/>
      <c r="J22" s="641"/>
      <c r="K22" s="641"/>
    </row>
    <row r="27" spans="1:11" ht="17.25" customHeight="1" x14ac:dyDescent="0.2">
      <c r="A27" s="637" t="s">
        <v>1006</v>
      </c>
      <c r="B27" s="637"/>
      <c r="C27" s="637"/>
      <c r="D27" s="637"/>
      <c r="E27" s="637"/>
      <c r="F27" s="637"/>
      <c r="G27" s="637"/>
      <c r="H27" s="637"/>
      <c r="I27" s="637"/>
      <c r="J27" s="637"/>
      <c r="K27" s="637"/>
    </row>
    <row r="28" spans="1:11" ht="12.75" customHeight="1" x14ac:dyDescent="0.2">
      <c r="A28" s="637"/>
      <c r="B28" s="637"/>
      <c r="C28" s="637"/>
      <c r="D28" s="637"/>
      <c r="E28" s="637"/>
      <c r="F28" s="637"/>
      <c r="G28" s="637"/>
      <c r="H28" s="637"/>
      <c r="I28" s="637"/>
      <c r="J28" s="637"/>
      <c r="K28" s="637"/>
    </row>
    <row r="29" spans="1:11" ht="12.75" customHeight="1" x14ac:dyDescent="0.2">
      <c r="A29" s="637"/>
      <c r="B29" s="637"/>
      <c r="C29" s="637"/>
      <c r="D29" s="637"/>
      <c r="E29" s="637"/>
      <c r="F29" s="637"/>
      <c r="G29" s="637"/>
      <c r="H29" s="637"/>
      <c r="I29" s="637"/>
      <c r="J29" s="637"/>
      <c r="K29" s="637"/>
    </row>
    <row r="41" spans="1:11" ht="12.75" customHeight="1" x14ac:dyDescent="0.2">
      <c r="A41" s="638" t="s">
        <v>911</v>
      </c>
      <c r="B41" s="638"/>
      <c r="C41" s="638"/>
      <c r="D41" s="638"/>
      <c r="E41" s="638"/>
      <c r="F41" s="638"/>
      <c r="G41" s="638"/>
      <c r="H41" s="638"/>
      <c r="I41" s="638"/>
      <c r="J41" s="638"/>
      <c r="K41" s="638"/>
    </row>
    <row r="42" spans="1:11" ht="12.75" customHeight="1" x14ac:dyDescent="0.2">
      <c r="A42" s="638"/>
      <c r="B42" s="638"/>
      <c r="C42" s="638"/>
      <c r="D42" s="638"/>
      <c r="E42" s="638"/>
      <c r="F42" s="638"/>
      <c r="G42" s="638"/>
      <c r="H42" s="638"/>
      <c r="I42" s="638"/>
      <c r="J42" s="638"/>
      <c r="K42" s="638"/>
    </row>
    <row r="44" spans="1:11" x14ac:dyDescent="0.2">
      <c r="H44" s="79" t="s">
        <v>912</v>
      </c>
    </row>
    <row r="45" spans="1:11" x14ac:dyDescent="0.2">
      <c r="G45" s="79"/>
    </row>
    <row r="51" spans="5:6" ht="15" x14ac:dyDescent="0.25">
      <c r="F51" s="78"/>
    </row>
    <row r="52" spans="5:6" ht="15" x14ac:dyDescent="0.25">
      <c r="F52" s="78" t="s">
        <v>913</v>
      </c>
    </row>
    <row r="53" spans="5:6" ht="15" customHeight="1" x14ac:dyDescent="0.25">
      <c r="E53" s="78"/>
      <c r="F53" s="78">
        <v>2023</v>
      </c>
    </row>
    <row r="54" spans="5:6" ht="15" customHeight="1" x14ac:dyDescent="0.25">
      <c r="E54" s="78"/>
      <c r="F54" s="78"/>
    </row>
  </sheetData>
  <mergeCells count="7">
    <mergeCell ref="A27:K29"/>
    <mergeCell ref="A41:K42"/>
    <mergeCell ref="A12:K13"/>
    <mergeCell ref="A14:K14"/>
    <mergeCell ref="A16:K16"/>
    <mergeCell ref="A20:K20"/>
    <mergeCell ref="A22:K22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1"/>
  <sheetViews>
    <sheetView zoomScaleNormal="100" workbookViewId="0">
      <selection activeCell="E10" sqref="E10"/>
    </sheetView>
  </sheetViews>
  <sheetFormatPr defaultColWidth="9.140625" defaultRowHeight="12.75" x14ac:dyDescent="0.2"/>
  <cols>
    <col min="1" max="1" width="8.42578125" style="52" customWidth="1"/>
    <col min="2" max="2" width="48.42578125" style="52" customWidth="1"/>
    <col min="3" max="3" width="7.7109375" style="52" customWidth="1"/>
    <col min="4" max="5" width="9.85546875" style="52" customWidth="1"/>
    <col min="6" max="6" width="9.7109375" style="52" customWidth="1"/>
    <col min="7" max="8" width="9.140625" style="52"/>
    <col min="9" max="9" width="13.85546875" style="52" customWidth="1"/>
    <col min="10" max="16384" width="9.140625" style="52"/>
  </cols>
  <sheetData>
    <row r="1" spans="1:15" s="1" customFormat="1" ht="18" x14ac:dyDescent="0.25">
      <c r="A1" s="642" t="s">
        <v>145</v>
      </c>
      <c r="B1" s="642"/>
      <c r="C1" s="642"/>
      <c r="D1" s="642"/>
      <c r="E1" s="642"/>
      <c r="F1" s="642"/>
      <c r="G1" s="642"/>
    </row>
    <row r="2" spans="1:15" s="49" customFormat="1" ht="15.75" x14ac:dyDescent="0.25">
      <c r="A2" s="643" t="s">
        <v>785</v>
      </c>
      <c r="B2" s="643"/>
      <c r="C2" s="643"/>
      <c r="D2" s="643"/>
      <c r="E2" s="643"/>
      <c r="F2" s="643"/>
      <c r="G2" s="643"/>
    </row>
    <row r="3" spans="1:15" s="1" customFormat="1" x14ac:dyDescent="0.2">
      <c r="A3" s="116"/>
      <c r="B3" s="117"/>
      <c r="C3" s="118"/>
      <c r="D3" s="118"/>
      <c r="E3" s="118"/>
      <c r="F3" s="119"/>
      <c r="G3" s="119"/>
    </row>
    <row r="4" spans="1:15" x14ac:dyDescent="0.2">
      <c r="A4" s="120"/>
      <c r="B4" s="120"/>
      <c r="C4" s="120"/>
      <c r="D4" s="120"/>
      <c r="E4" s="120"/>
      <c r="F4" s="121"/>
      <c r="G4" s="122" t="s">
        <v>454</v>
      </c>
    </row>
    <row r="5" spans="1:15" ht="12.75" customHeight="1" x14ac:dyDescent="0.2">
      <c r="A5" s="644" t="s">
        <v>223</v>
      </c>
      <c r="B5" s="644" t="s">
        <v>732</v>
      </c>
      <c r="C5" s="644" t="s">
        <v>222</v>
      </c>
      <c r="D5" s="644" t="s">
        <v>900</v>
      </c>
      <c r="E5" s="644" t="s">
        <v>922</v>
      </c>
      <c r="F5" s="123" t="s">
        <v>137</v>
      </c>
      <c r="G5" s="123"/>
    </row>
    <row r="6" spans="1:15" ht="34.9" customHeight="1" x14ac:dyDescent="0.2">
      <c r="A6" s="645"/>
      <c r="B6" s="645"/>
      <c r="C6" s="645"/>
      <c r="D6" s="645"/>
      <c r="E6" s="645"/>
      <c r="F6" s="124" t="s">
        <v>224</v>
      </c>
      <c r="G6" s="124" t="s">
        <v>225</v>
      </c>
      <c r="I6" s="648"/>
    </row>
    <row r="7" spans="1:15" s="50" customFormat="1" x14ac:dyDescent="0.2">
      <c r="A7" s="125">
        <v>1</v>
      </c>
      <c r="B7" s="124">
        <v>2</v>
      </c>
      <c r="C7" s="126">
        <v>3</v>
      </c>
      <c r="D7" s="126">
        <v>4</v>
      </c>
      <c r="E7" s="126">
        <v>5</v>
      </c>
      <c r="F7" s="126">
        <v>6</v>
      </c>
      <c r="G7" s="124">
        <v>7</v>
      </c>
      <c r="I7" s="648"/>
      <c r="J7" s="52"/>
      <c r="K7" s="52"/>
      <c r="L7" s="52"/>
      <c r="M7" s="52"/>
      <c r="N7" s="52"/>
      <c r="O7" s="52"/>
    </row>
    <row r="8" spans="1:15" s="54" customFormat="1" ht="28.5" x14ac:dyDescent="0.2">
      <c r="A8" s="127" t="s">
        <v>450</v>
      </c>
      <c r="B8" s="128" t="s">
        <v>921</v>
      </c>
      <c r="C8" s="129"/>
      <c r="D8" s="646">
        <f>F8</f>
        <v>237819.19999999998</v>
      </c>
      <c r="E8" s="646">
        <f>E11+E57+E91+E138</f>
        <v>240451.19999999998</v>
      </c>
      <c r="F8" s="646">
        <f>F11+F57+F91</f>
        <v>237819.19999999998</v>
      </c>
      <c r="G8" s="130"/>
      <c r="H8" s="52"/>
      <c r="I8" s="648"/>
      <c r="J8" s="52"/>
      <c r="K8" s="52"/>
      <c r="L8" s="52"/>
      <c r="M8" s="52"/>
      <c r="N8" s="52"/>
      <c r="O8" s="52"/>
    </row>
    <row r="9" spans="1:15" s="51" customFormat="1" x14ac:dyDescent="0.2">
      <c r="A9" s="131"/>
      <c r="B9" s="132" t="s">
        <v>733</v>
      </c>
      <c r="C9" s="129"/>
      <c r="D9" s="647"/>
      <c r="E9" s="647"/>
      <c r="F9" s="647"/>
      <c r="G9" s="130"/>
      <c r="H9" s="52"/>
      <c r="I9" s="648"/>
      <c r="J9" s="52"/>
      <c r="K9" s="52"/>
      <c r="L9" s="52"/>
      <c r="M9" s="52"/>
      <c r="N9" s="52"/>
      <c r="O9" s="52"/>
    </row>
    <row r="10" spans="1:15" s="51" customFormat="1" x14ac:dyDescent="0.2">
      <c r="A10" s="133" t="s">
        <v>451</v>
      </c>
      <c r="B10" s="134" t="s">
        <v>734</v>
      </c>
      <c r="C10" s="135">
        <v>7100</v>
      </c>
      <c r="D10" s="136"/>
      <c r="E10" s="136"/>
      <c r="F10" s="137"/>
      <c r="G10" s="138" t="s">
        <v>459</v>
      </c>
      <c r="H10" s="50"/>
      <c r="I10" s="648"/>
      <c r="J10" s="50"/>
      <c r="K10" s="50"/>
      <c r="L10" s="50"/>
      <c r="M10" s="50"/>
      <c r="N10" s="50"/>
      <c r="O10" s="50"/>
    </row>
    <row r="11" spans="1:15" s="53" customFormat="1" ht="25.5" x14ac:dyDescent="0.2">
      <c r="A11" s="131"/>
      <c r="B11" s="139" t="s">
        <v>762</v>
      </c>
      <c r="C11" s="140"/>
      <c r="D11" s="141">
        <f>F11</f>
        <v>58581.600000000006</v>
      </c>
      <c r="E11" s="141">
        <f>F11</f>
        <v>58581.600000000006</v>
      </c>
      <c r="F11" s="142">
        <f>F13+F18+F20</f>
        <v>58581.600000000006</v>
      </c>
      <c r="G11" s="143"/>
      <c r="H11" s="57" t="s">
        <v>884</v>
      </c>
      <c r="I11" s="648"/>
      <c r="J11" s="51"/>
      <c r="K11" s="51"/>
      <c r="L11" s="51"/>
      <c r="M11" s="54"/>
      <c r="N11" s="51"/>
      <c r="O11" s="51"/>
    </row>
    <row r="12" spans="1:15" s="51" customFormat="1" x14ac:dyDescent="0.2">
      <c r="A12" s="131"/>
      <c r="B12" s="139" t="s">
        <v>735</v>
      </c>
      <c r="C12" s="144"/>
      <c r="D12" s="145"/>
      <c r="E12" s="145"/>
      <c r="F12" s="146"/>
      <c r="G12" s="143"/>
    </row>
    <row r="13" spans="1:15" s="53" customFormat="1" ht="25.5" x14ac:dyDescent="0.2">
      <c r="A13" s="133" t="s">
        <v>252</v>
      </c>
      <c r="B13" s="147" t="s">
        <v>575</v>
      </c>
      <c r="C13" s="135">
        <v>7131</v>
      </c>
      <c r="D13" s="646">
        <f>F13</f>
        <v>35665.4</v>
      </c>
      <c r="E13" s="646">
        <f>F13</f>
        <v>35665.4</v>
      </c>
      <c r="F13" s="148">
        <f>F15+F16</f>
        <v>35665.4</v>
      </c>
      <c r="G13" s="138" t="s">
        <v>459</v>
      </c>
      <c r="J13" s="51"/>
      <c r="K13" s="51"/>
      <c r="L13" s="51"/>
      <c r="M13" s="54"/>
      <c r="N13" s="51"/>
      <c r="O13" s="51"/>
    </row>
    <row r="14" spans="1:15" s="51" customFormat="1" x14ac:dyDescent="0.2">
      <c r="A14" s="131"/>
      <c r="B14" s="149" t="s">
        <v>735</v>
      </c>
      <c r="C14" s="144"/>
      <c r="D14" s="647"/>
      <c r="E14" s="647"/>
      <c r="F14" s="130"/>
      <c r="G14" s="143"/>
    </row>
    <row r="15" spans="1:15" ht="38.25" x14ac:dyDescent="0.2">
      <c r="A15" s="150" t="s">
        <v>786</v>
      </c>
      <c r="B15" s="151" t="s">
        <v>736</v>
      </c>
      <c r="C15" s="152"/>
      <c r="D15" s="153">
        <f>F15</f>
        <v>97</v>
      </c>
      <c r="E15" s="153">
        <f>F15</f>
        <v>97</v>
      </c>
      <c r="F15" s="154">
        <v>97</v>
      </c>
      <c r="G15" s="155" t="s">
        <v>459</v>
      </c>
      <c r="J15" s="51"/>
      <c r="K15" s="51"/>
      <c r="L15" s="51"/>
      <c r="M15" s="54"/>
      <c r="N15" s="51"/>
      <c r="O15" s="51"/>
    </row>
    <row r="16" spans="1:15" ht="25.5" x14ac:dyDescent="0.2">
      <c r="A16" s="150" t="s">
        <v>787</v>
      </c>
      <c r="B16" s="151" t="s">
        <v>737</v>
      </c>
      <c r="C16" s="152"/>
      <c r="D16" s="153">
        <f>F16</f>
        <v>35568.400000000001</v>
      </c>
      <c r="E16" s="153">
        <f>F16</f>
        <v>35568.400000000001</v>
      </c>
      <c r="F16" s="136">
        <v>35568.400000000001</v>
      </c>
      <c r="G16" s="155" t="s">
        <v>459</v>
      </c>
      <c r="H16" s="58"/>
      <c r="J16" s="51"/>
      <c r="K16" s="51"/>
      <c r="L16" s="51"/>
      <c r="M16" s="51"/>
      <c r="N16" s="51"/>
      <c r="O16" s="51"/>
    </row>
    <row r="17" spans="1:15" s="53" customFormat="1" x14ac:dyDescent="0.2">
      <c r="A17" s="133" t="s">
        <v>253</v>
      </c>
      <c r="B17" s="147" t="s">
        <v>738</v>
      </c>
      <c r="C17" s="156">
        <v>7136</v>
      </c>
      <c r="D17" s="153"/>
      <c r="E17" s="153"/>
      <c r="F17" s="157"/>
      <c r="G17" s="138" t="s">
        <v>459</v>
      </c>
      <c r="M17" s="51"/>
    </row>
    <row r="18" spans="1:15" s="51" customFormat="1" x14ac:dyDescent="0.2">
      <c r="A18" s="131"/>
      <c r="B18" s="149" t="s">
        <v>735</v>
      </c>
      <c r="C18" s="158"/>
      <c r="D18" s="159">
        <f>F18</f>
        <v>21956.2</v>
      </c>
      <c r="E18" s="159">
        <f>F18</f>
        <v>21956.2</v>
      </c>
      <c r="F18" s="160">
        <f>F19</f>
        <v>21956.2</v>
      </c>
      <c r="G18" s="143"/>
      <c r="H18" s="59"/>
      <c r="M18" s="53"/>
    </row>
    <row r="19" spans="1:15" x14ac:dyDescent="0.2">
      <c r="A19" s="150" t="s">
        <v>788</v>
      </c>
      <c r="B19" s="151" t="s">
        <v>739</v>
      </c>
      <c r="C19" s="152"/>
      <c r="D19" s="153">
        <f>F19</f>
        <v>21956.2</v>
      </c>
      <c r="E19" s="153">
        <f>F19</f>
        <v>21956.2</v>
      </c>
      <c r="F19" s="130">
        <v>21956.2</v>
      </c>
      <c r="G19" s="155" t="s">
        <v>459</v>
      </c>
      <c r="J19" s="53"/>
      <c r="K19" s="53"/>
      <c r="L19" s="53"/>
      <c r="M19" s="51"/>
      <c r="N19" s="53"/>
      <c r="O19" s="53"/>
    </row>
    <row r="20" spans="1:15" s="53" customFormat="1" ht="38.25" x14ac:dyDescent="0.2">
      <c r="A20" s="133" t="s">
        <v>256</v>
      </c>
      <c r="B20" s="147" t="s">
        <v>740</v>
      </c>
      <c r="C20" s="156">
        <v>7145</v>
      </c>
      <c r="D20" s="159">
        <f>F20</f>
        <v>960</v>
      </c>
      <c r="E20" s="159">
        <f>F20</f>
        <v>960</v>
      </c>
      <c r="F20" s="157">
        <f>F23</f>
        <v>960</v>
      </c>
      <c r="G20" s="138" t="s">
        <v>459</v>
      </c>
      <c r="J20" s="54"/>
      <c r="K20" s="54"/>
      <c r="L20" s="54"/>
      <c r="M20" s="54"/>
      <c r="N20" s="54"/>
      <c r="O20" s="54"/>
    </row>
    <row r="21" spans="1:15" s="51" customFormat="1" ht="13.5" x14ac:dyDescent="0.2">
      <c r="A21" s="131"/>
      <c r="B21" s="149" t="s">
        <v>735</v>
      </c>
      <c r="C21" s="144"/>
      <c r="D21" s="153"/>
      <c r="E21" s="153"/>
      <c r="F21" s="130"/>
      <c r="G21" s="143"/>
      <c r="J21" s="54"/>
      <c r="K21" s="54"/>
      <c r="L21" s="54"/>
      <c r="M21" s="54"/>
      <c r="N21" s="54"/>
      <c r="O21" s="54"/>
    </row>
    <row r="22" spans="1:15" ht="13.5" x14ac:dyDescent="0.2">
      <c r="A22" s="161" t="s">
        <v>789</v>
      </c>
      <c r="B22" s="162" t="s">
        <v>741</v>
      </c>
      <c r="C22" s="163">
        <v>71452</v>
      </c>
      <c r="D22" s="153"/>
      <c r="E22" s="153"/>
      <c r="F22" s="164"/>
      <c r="G22" s="164" t="s">
        <v>459</v>
      </c>
      <c r="J22" s="51"/>
      <c r="K22" s="51"/>
      <c r="L22" s="51"/>
      <c r="M22" s="54"/>
      <c r="N22" s="51"/>
      <c r="O22" s="51"/>
    </row>
    <row r="23" spans="1:15" s="51" customFormat="1" ht="38.25" x14ac:dyDescent="0.2">
      <c r="A23" s="165"/>
      <c r="B23" s="166" t="s">
        <v>132</v>
      </c>
      <c r="C23" s="158"/>
      <c r="D23" s="153">
        <f>F23</f>
        <v>960</v>
      </c>
      <c r="E23" s="153">
        <f>F23</f>
        <v>960</v>
      </c>
      <c r="F23" s="167">
        <f>F31+F33+F34</f>
        <v>960</v>
      </c>
      <c r="G23" s="167"/>
      <c r="H23" s="59"/>
    </row>
    <row r="24" spans="1:15" s="51" customFormat="1" x14ac:dyDescent="0.2">
      <c r="A24" s="168"/>
      <c r="B24" s="169" t="s">
        <v>735</v>
      </c>
      <c r="C24" s="144"/>
      <c r="D24" s="153"/>
      <c r="E24" s="153"/>
      <c r="F24" s="170"/>
      <c r="G24" s="170"/>
    </row>
    <row r="25" spans="1:15" s="51" customFormat="1" ht="51" x14ac:dyDescent="0.2">
      <c r="A25" s="161" t="s">
        <v>790</v>
      </c>
      <c r="B25" s="171" t="s">
        <v>791</v>
      </c>
      <c r="C25" s="172"/>
      <c r="D25" s="153"/>
      <c r="E25" s="153"/>
      <c r="F25" s="164"/>
      <c r="G25" s="164" t="s">
        <v>459</v>
      </c>
    </row>
    <row r="26" spans="1:15" s="51" customFormat="1" x14ac:dyDescent="0.2">
      <c r="A26" s="173"/>
      <c r="B26" s="174" t="s">
        <v>138</v>
      </c>
      <c r="C26" s="144"/>
      <c r="D26" s="153"/>
      <c r="E26" s="153"/>
      <c r="F26" s="170"/>
      <c r="G26" s="170"/>
    </row>
    <row r="27" spans="1:15" s="51" customFormat="1" x14ac:dyDescent="0.2">
      <c r="A27" s="150" t="s">
        <v>792</v>
      </c>
      <c r="B27" s="175" t="s">
        <v>742</v>
      </c>
      <c r="C27" s="152"/>
      <c r="D27" s="153"/>
      <c r="E27" s="153"/>
      <c r="F27" s="155"/>
      <c r="G27" s="155" t="s">
        <v>459</v>
      </c>
    </row>
    <row r="28" spans="1:15" s="51" customFormat="1" x14ac:dyDescent="0.2">
      <c r="A28" s="150" t="s">
        <v>793</v>
      </c>
      <c r="B28" s="175" t="s">
        <v>743</v>
      </c>
      <c r="C28" s="152"/>
      <c r="D28" s="153"/>
      <c r="E28" s="153"/>
      <c r="F28" s="155"/>
      <c r="G28" s="155" t="s">
        <v>459</v>
      </c>
    </row>
    <row r="29" spans="1:15" s="51" customFormat="1" ht="102" x14ac:dyDescent="0.2">
      <c r="A29" s="150" t="s">
        <v>794</v>
      </c>
      <c r="B29" s="176" t="s">
        <v>745</v>
      </c>
      <c r="C29" s="152"/>
      <c r="D29" s="153"/>
      <c r="E29" s="153"/>
      <c r="F29" s="155"/>
      <c r="G29" s="155" t="s">
        <v>459</v>
      </c>
    </row>
    <row r="30" spans="1:15" s="51" customFormat="1" ht="38.25" x14ac:dyDescent="0.2">
      <c r="A30" s="177" t="s">
        <v>795</v>
      </c>
      <c r="B30" s="176" t="s">
        <v>746</v>
      </c>
      <c r="C30" s="152"/>
      <c r="D30" s="153"/>
      <c r="E30" s="153"/>
      <c r="F30" s="155"/>
      <c r="G30" s="155" t="s">
        <v>459</v>
      </c>
    </row>
    <row r="31" spans="1:15" s="51" customFormat="1" ht="63.75" x14ac:dyDescent="0.2">
      <c r="A31" s="150" t="s">
        <v>796</v>
      </c>
      <c r="B31" s="176" t="s">
        <v>358</v>
      </c>
      <c r="C31" s="152"/>
      <c r="D31" s="153">
        <f>F31</f>
        <v>400</v>
      </c>
      <c r="E31" s="153">
        <f>F31</f>
        <v>400</v>
      </c>
      <c r="F31" s="155">
        <v>400</v>
      </c>
      <c r="G31" s="155" t="s">
        <v>459</v>
      </c>
    </row>
    <row r="32" spans="1:15" s="51" customFormat="1" ht="25.5" x14ac:dyDescent="0.2">
      <c r="A32" s="150" t="s">
        <v>797</v>
      </c>
      <c r="B32" s="176" t="s">
        <v>747</v>
      </c>
      <c r="C32" s="152"/>
      <c r="D32" s="153"/>
      <c r="E32" s="153"/>
      <c r="F32" s="155"/>
      <c r="G32" s="155" t="s">
        <v>459</v>
      </c>
    </row>
    <row r="33" spans="1:7" s="51" customFormat="1" ht="76.5" x14ac:dyDescent="0.2">
      <c r="A33" s="150" t="s">
        <v>798</v>
      </c>
      <c r="B33" s="176" t="s">
        <v>359</v>
      </c>
      <c r="C33" s="152"/>
      <c r="D33" s="153">
        <f>F33</f>
        <v>520</v>
      </c>
      <c r="E33" s="153">
        <f>F33</f>
        <v>520</v>
      </c>
      <c r="F33" s="155">
        <f>120+400</f>
        <v>520</v>
      </c>
      <c r="G33" s="155" t="s">
        <v>459</v>
      </c>
    </row>
    <row r="34" spans="1:7" s="51" customFormat="1" ht="76.5" x14ac:dyDescent="0.2">
      <c r="A34" s="150" t="s">
        <v>799</v>
      </c>
      <c r="B34" s="176" t="s">
        <v>360</v>
      </c>
      <c r="C34" s="152"/>
      <c r="D34" s="153">
        <f>F34</f>
        <v>40</v>
      </c>
      <c r="E34" s="153">
        <f>F34</f>
        <v>40</v>
      </c>
      <c r="F34" s="155">
        <v>40</v>
      </c>
      <c r="G34" s="155" t="s">
        <v>459</v>
      </c>
    </row>
    <row r="35" spans="1:7" s="51" customFormat="1" ht="51" x14ac:dyDescent="0.2">
      <c r="A35" s="150" t="s">
        <v>800</v>
      </c>
      <c r="B35" s="176" t="s">
        <v>361</v>
      </c>
      <c r="C35" s="152"/>
      <c r="D35" s="153"/>
      <c r="E35" s="153"/>
      <c r="F35" s="155"/>
      <c r="G35" s="155" t="s">
        <v>459</v>
      </c>
    </row>
    <row r="36" spans="1:7" s="51" customFormat="1" ht="25.5" x14ac:dyDescent="0.2">
      <c r="A36" s="150" t="s">
        <v>801</v>
      </c>
      <c r="B36" s="176" t="s">
        <v>362</v>
      </c>
      <c r="C36" s="152"/>
      <c r="D36" s="153"/>
      <c r="E36" s="153"/>
      <c r="F36" s="155"/>
      <c r="G36" s="155" t="s">
        <v>459</v>
      </c>
    </row>
    <row r="37" spans="1:7" s="51" customFormat="1" ht="38.25" x14ac:dyDescent="0.2">
      <c r="A37" s="150" t="s">
        <v>802</v>
      </c>
      <c r="B37" s="176" t="s">
        <v>363</v>
      </c>
      <c r="C37" s="152"/>
      <c r="D37" s="153"/>
      <c r="E37" s="153"/>
      <c r="F37" s="155"/>
      <c r="G37" s="155" t="s">
        <v>459</v>
      </c>
    </row>
    <row r="38" spans="1:7" s="53" customFormat="1" ht="63.75" x14ac:dyDescent="0.2">
      <c r="A38" s="150" t="s">
        <v>803</v>
      </c>
      <c r="B38" s="176" t="s">
        <v>364</v>
      </c>
      <c r="C38" s="152"/>
      <c r="D38" s="153"/>
      <c r="E38" s="153"/>
      <c r="F38" s="155"/>
      <c r="G38" s="155" t="s">
        <v>459</v>
      </c>
    </row>
    <row r="39" spans="1:7" s="51" customFormat="1" ht="38.25" x14ac:dyDescent="0.2">
      <c r="A39" s="150" t="s">
        <v>131</v>
      </c>
      <c r="B39" s="176" t="s">
        <v>365</v>
      </c>
      <c r="C39" s="152"/>
      <c r="D39" s="153"/>
      <c r="E39" s="153"/>
      <c r="F39" s="155"/>
      <c r="G39" s="155" t="s">
        <v>459</v>
      </c>
    </row>
    <row r="40" spans="1:7" ht="38.25" x14ac:dyDescent="0.2">
      <c r="A40" s="133" t="s">
        <v>804</v>
      </c>
      <c r="B40" s="147" t="s">
        <v>748</v>
      </c>
      <c r="C40" s="156">
        <v>7146</v>
      </c>
      <c r="D40" s="153"/>
      <c r="E40" s="153"/>
      <c r="F40" s="157"/>
      <c r="G40" s="138" t="s">
        <v>459</v>
      </c>
    </row>
    <row r="41" spans="1:7" s="51" customFormat="1" x14ac:dyDescent="0.2">
      <c r="A41" s="131"/>
      <c r="B41" s="149" t="s">
        <v>735</v>
      </c>
      <c r="C41" s="158"/>
      <c r="D41" s="153"/>
      <c r="E41" s="153"/>
      <c r="F41" s="130"/>
      <c r="G41" s="143"/>
    </row>
    <row r="42" spans="1:7" s="51" customFormat="1" x14ac:dyDescent="0.2">
      <c r="A42" s="161" t="s">
        <v>805</v>
      </c>
      <c r="B42" s="162" t="s">
        <v>749</v>
      </c>
      <c r="C42" s="172"/>
      <c r="D42" s="153"/>
      <c r="E42" s="153"/>
      <c r="F42" s="164"/>
      <c r="G42" s="164" t="s">
        <v>459</v>
      </c>
    </row>
    <row r="43" spans="1:7" s="51" customFormat="1" x14ac:dyDescent="0.2">
      <c r="A43" s="165"/>
      <c r="B43" s="166" t="s">
        <v>763</v>
      </c>
      <c r="C43" s="140"/>
      <c r="D43" s="153"/>
      <c r="E43" s="153"/>
      <c r="F43" s="167"/>
      <c r="G43" s="167"/>
    </row>
    <row r="44" spans="1:7" s="53" customFormat="1" x14ac:dyDescent="0.2">
      <c r="A44" s="168"/>
      <c r="B44" s="169" t="s">
        <v>735</v>
      </c>
      <c r="C44" s="144"/>
      <c r="D44" s="153"/>
      <c r="E44" s="153"/>
      <c r="F44" s="170"/>
      <c r="G44" s="170"/>
    </row>
    <row r="45" spans="1:7" s="51" customFormat="1" ht="89.25" x14ac:dyDescent="0.2">
      <c r="A45" s="168" t="s">
        <v>806</v>
      </c>
      <c r="B45" s="174" t="s">
        <v>750</v>
      </c>
      <c r="C45" s="178"/>
      <c r="D45" s="153"/>
      <c r="E45" s="153"/>
      <c r="F45" s="170"/>
      <c r="G45" s="170" t="s">
        <v>459</v>
      </c>
    </row>
    <row r="46" spans="1:7" ht="102" x14ac:dyDescent="0.2">
      <c r="A46" s="177" t="s">
        <v>807</v>
      </c>
      <c r="B46" s="176" t="s">
        <v>751</v>
      </c>
      <c r="C46" s="152"/>
      <c r="D46" s="153"/>
      <c r="E46" s="153"/>
      <c r="F46" s="155"/>
      <c r="G46" s="155" t="s">
        <v>459</v>
      </c>
    </row>
    <row r="47" spans="1:7" s="51" customFormat="1" x14ac:dyDescent="0.2">
      <c r="A47" s="133" t="s">
        <v>808</v>
      </c>
      <c r="B47" s="147" t="s">
        <v>752</v>
      </c>
      <c r="C47" s="135">
        <v>7161</v>
      </c>
      <c r="D47" s="153"/>
      <c r="E47" s="153"/>
      <c r="F47" s="157"/>
      <c r="G47" s="138" t="s">
        <v>459</v>
      </c>
    </row>
    <row r="48" spans="1:7" s="51" customFormat="1" x14ac:dyDescent="0.2">
      <c r="A48" s="165"/>
      <c r="B48" s="166" t="s">
        <v>534</v>
      </c>
      <c r="C48" s="140"/>
      <c r="D48" s="153"/>
      <c r="E48" s="153"/>
      <c r="F48" s="130"/>
      <c r="G48" s="167"/>
    </row>
    <row r="49" spans="1:8" s="51" customFormat="1" x14ac:dyDescent="0.2">
      <c r="A49" s="131"/>
      <c r="B49" s="166" t="s">
        <v>735</v>
      </c>
      <c r="C49" s="144"/>
      <c r="D49" s="153"/>
      <c r="E49" s="153"/>
      <c r="F49" s="130"/>
      <c r="G49" s="143"/>
    </row>
    <row r="50" spans="1:8" s="51" customFormat="1" ht="38.25" x14ac:dyDescent="0.2">
      <c r="A50" s="161" t="s">
        <v>809</v>
      </c>
      <c r="B50" s="162" t="s">
        <v>605</v>
      </c>
      <c r="C50" s="163"/>
      <c r="D50" s="153"/>
      <c r="E50" s="153"/>
      <c r="F50" s="164"/>
      <c r="G50" s="164" t="s">
        <v>459</v>
      </c>
    </row>
    <row r="51" spans="1:8" s="53" customFormat="1" x14ac:dyDescent="0.2">
      <c r="A51" s="168"/>
      <c r="B51" s="169" t="s">
        <v>764</v>
      </c>
      <c r="C51" s="158"/>
      <c r="D51" s="153"/>
      <c r="E51" s="153"/>
      <c r="F51" s="170"/>
      <c r="G51" s="170"/>
    </row>
    <row r="52" spans="1:8" s="51" customFormat="1" x14ac:dyDescent="0.2">
      <c r="A52" s="179" t="s">
        <v>810</v>
      </c>
      <c r="B52" s="176" t="s">
        <v>753</v>
      </c>
      <c r="C52" s="152"/>
      <c r="D52" s="153"/>
      <c r="E52" s="153"/>
      <c r="F52" s="155"/>
      <c r="G52" s="155" t="s">
        <v>459</v>
      </c>
    </row>
    <row r="53" spans="1:8" s="53" customFormat="1" x14ac:dyDescent="0.2">
      <c r="A53" s="179" t="s">
        <v>811</v>
      </c>
      <c r="B53" s="176" t="s">
        <v>754</v>
      </c>
      <c r="C53" s="152"/>
      <c r="D53" s="153"/>
      <c r="E53" s="153"/>
      <c r="F53" s="155"/>
      <c r="G53" s="155" t="s">
        <v>459</v>
      </c>
    </row>
    <row r="54" spans="1:8" s="51" customFormat="1" ht="63.75" x14ac:dyDescent="0.2">
      <c r="A54" s="179" t="s">
        <v>812</v>
      </c>
      <c r="B54" s="176" t="s">
        <v>606</v>
      </c>
      <c r="C54" s="152"/>
      <c r="D54" s="153"/>
      <c r="E54" s="153"/>
      <c r="F54" s="155"/>
      <c r="G54" s="155" t="s">
        <v>459</v>
      </c>
    </row>
    <row r="55" spans="1:8" ht="76.5" x14ac:dyDescent="0.2">
      <c r="A55" s="179" t="s">
        <v>533</v>
      </c>
      <c r="B55" s="162" t="s">
        <v>18</v>
      </c>
      <c r="C55" s="152"/>
      <c r="D55" s="153"/>
      <c r="E55" s="153"/>
      <c r="F55" s="164"/>
      <c r="G55" s="155" t="s">
        <v>459</v>
      </c>
    </row>
    <row r="56" spans="1:8" s="53" customFormat="1" x14ac:dyDescent="0.2">
      <c r="A56" s="133" t="s">
        <v>452</v>
      </c>
      <c r="B56" s="147" t="s">
        <v>755</v>
      </c>
      <c r="C56" s="135">
        <v>7300</v>
      </c>
      <c r="D56" s="153"/>
      <c r="E56" s="153"/>
      <c r="F56" s="157"/>
      <c r="G56" s="138">
        <f>G62+G68+G83</f>
        <v>0</v>
      </c>
    </row>
    <row r="57" spans="1:8" s="53" customFormat="1" ht="25.5" x14ac:dyDescent="0.2">
      <c r="A57" s="131"/>
      <c r="B57" s="149" t="s">
        <v>813</v>
      </c>
      <c r="C57" s="180"/>
      <c r="D57" s="159">
        <f>F57</f>
        <v>156131.79999999999</v>
      </c>
      <c r="E57" s="159">
        <f>F57</f>
        <v>156131.79999999999</v>
      </c>
      <c r="F57" s="181">
        <f>F71</f>
        <v>156131.79999999999</v>
      </c>
      <c r="G57" s="143"/>
      <c r="H57" s="57"/>
    </row>
    <row r="58" spans="1:8" x14ac:dyDescent="0.2">
      <c r="A58" s="131"/>
      <c r="B58" s="149" t="s">
        <v>735</v>
      </c>
      <c r="C58" s="144"/>
      <c r="D58" s="153"/>
      <c r="E58" s="153"/>
      <c r="F58" s="130"/>
      <c r="G58" s="143"/>
    </row>
    <row r="59" spans="1:8" s="53" customFormat="1" ht="38.25" x14ac:dyDescent="0.2">
      <c r="A59" s="133" t="s">
        <v>259</v>
      </c>
      <c r="B59" s="147" t="s">
        <v>756</v>
      </c>
      <c r="C59" s="156">
        <v>7311</v>
      </c>
      <c r="D59" s="153"/>
      <c r="E59" s="153"/>
      <c r="F59" s="157"/>
      <c r="G59" s="138" t="s">
        <v>459</v>
      </c>
    </row>
    <row r="60" spans="1:8" x14ac:dyDescent="0.2">
      <c r="A60" s="131"/>
      <c r="B60" s="182" t="s">
        <v>735</v>
      </c>
      <c r="C60" s="158"/>
      <c r="D60" s="153"/>
      <c r="E60" s="153"/>
      <c r="F60" s="130"/>
      <c r="G60" s="143"/>
    </row>
    <row r="61" spans="1:8" s="53" customFormat="1" ht="63.75" x14ac:dyDescent="0.2">
      <c r="A61" s="150" t="s">
        <v>814</v>
      </c>
      <c r="B61" s="162" t="s">
        <v>126</v>
      </c>
      <c r="C61" s="183"/>
      <c r="D61" s="153"/>
      <c r="E61" s="153"/>
      <c r="F61" s="184"/>
      <c r="G61" s="155" t="s">
        <v>459</v>
      </c>
    </row>
    <row r="62" spans="1:8" ht="38.25" x14ac:dyDescent="0.2">
      <c r="A62" s="185" t="s">
        <v>260</v>
      </c>
      <c r="B62" s="147" t="s">
        <v>757</v>
      </c>
      <c r="C62" s="186">
        <v>7312</v>
      </c>
      <c r="D62" s="153"/>
      <c r="E62" s="153"/>
      <c r="F62" s="138" t="s">
        <v>459</v>
      </c>
      <c r="G62" s="164"/>
    </row>
    <row r="63" spans="1:8" s="53" customFormat="1" x14ac:dyDescent="0.2">
      <c r="A63" s="187"/>
      <c r="B63" s="182" t="s">
        <v>735</v>
      </c>
      <c r="C63" s="188"/>
      <c r="D63" s="153"/>
      <c r="E63" s="153"/>
      <c r="F63" s="189"/>
      <c r="G63" s="190"/>
    </row>
    <row r="64" spans="1:8" s="51" customFormat="1" ht="63.75" x14ac:dyDescent="0.2">
      <c r="A64" s="177" t="s">
        <v>261</v>
      </c>
      <c r="B64" s="162" t="s">
        <v>127</v>
      </c>
      <c r="C64" s="183"/>
      <c r="D64" s="153"/>
      <c r="E64" s="153"/>
      <c r="F64" s="155" t="s">
        <v>459</v>
      </c>
      <c r="G64" s="155"/>
    </row>
    <row r="65" spans="1:9" ht="38.25" x14ac:dyDescent="0.2">
      <c r="A65" s="185" t="s">
        <v>815</v>
      </c>
      <c r="B65" s="147" t="s">
        <v>758</v>
      </c>
      <c r="C65" s="186">
        <v>7321</v>
      </c>
      <c r="D65" s="153"/>
      <c r="E65" s="153"/>
      <c r="F65" s="138"/>
      <c r="G65" s="138" t="s">
        <v>459</v>
      </c>
    </row>
    <row r="66" spans="1:9" s="51" customFormat="1" x14ac:dyDescent="0.2">
      <c r="A66" s="187"/>
      <c r="B66" s="182" t="s">
        <v>735</v>
      </c>
      <c r="C66" s="188"/>
      <c r="D66" s="153"/>
      <c r="E66" s="153"/>
      <c r="F66" s="189"/>
      <c r="G66" s="190"/>
    </row>
    <row r="67" spans="1:9" ht="51" x14ac:dyDescent="0.2">
      <c r="A67" s="150" t="s">
        <v>816</v>
      </c>
      <c r="B67" s="162" t="s">
        <v>759</v>
      </c>
      <c r="C67" s="183"/>
      <c r="D67" s="153"/>
      <c r="E67" s="153"/>
      <c r="F67" s="155"/>
      <c r="G67" s="155" t="s">
        <v>459</v>
      </c>
    </row>
    <row r="68" spans="1:9" ht="38.25" x14ac:dyDescent="0.2">
      <c r="A68" s="185" t="s">
        <v>817</v>
      </c>
      <c r="B68" s="147" t="s">
        <v>760</v>
      </c>
      <c r="C68" s="186">
        <v>7322</v>
      </c>
      <c r="D68" s="153"/>
      <c r="E68" s="153"/>
      <c r="F68" s="138" t="s">
        <v>459</v>
      </c>
      <c r="G68" s="164"/>
    </row>
    <row r="69" spans="1:9" x14ac:dyDescent="0.2">
      <c r="A69" s="187"/>
      <c r="B69" s="182" t="s">
        <v>735</v>
      </c>
      <c r="C69" s="188"/>
      <c r="D69" s="153"/>
      <c r="E69" s="153"/>
      <c r="F69" s="189"/>
      <c r="G69" s="190"/>
    </row>
    <row r="70" spans="1:9" ht="51" x14ac:dyDescent="0.2">
      <c r="A70" s="150" t="s">
        <v>818</v>
      </c>
      <c r="B70" s="162" t="s">
        <v>761</v>
      </c>
      <c r="C70" s="183"/>
      <c r="D70" s="153"/>
      <c r="E70" s="153"/>
      <c r="F70" s="155" t="s">
        <v>459</v>
      </c>
      <c r="G70" s="155"/>
    </row>
    <row r="71" spans="1:9" ht="38.25" x14ac:dyDescent="0.2">
      <c r="A71" s="133" t="s">
        <v>819</v>
      </c>
      <c r="B71" s="147" t="s">
        <v>765</v>
      </c>
      <c r="C71" s="135">
        <v>7331</v>
      </c>
      <c r="D71" s="159">
        <f>F71</f>
        <v>156131.79999999999</v>
      </c>
      <c r="E71" s="159">
        <f>F71</f>
        <v>156131.79999999999</v>
      </c>
      <c r="F71" s="181">
        <f>F74</f>
        <v>156131.79999999999</v>
      </c>
      <c r="G71" s="138" t="s">
        <v>459</v>
      </c>
    </row>
    <row r="72" spans="1:9" x14ac:dyDescent="0.2">
      <c r="A72" s="131"/>
      <c r="B72" s="149" t="s">
        <v>125</v>
      </c>
      <c r="C72" s="180"/>
      <c r="D72" s="153"/>
      <c r="E72" s="153"/>
      <c r="F72" s="130"/>
      <c r="G72" s="143"/>
    </row>
    <row r="73" spans="1:9" x14ac:dyDescent="0.2">
      <c r="A73" s="131"/>
      <c r="B73" s="149" t="s">
        <v>138</v>
      </c>
      <c r="C73" s="144"/>
      <c r="D73" s="153"/>
      <c r="E73" s="153"/>
      <c r="F73" s="121"/>
      <c r="G73" s="143"/>
    </row>
    <row r="74" spans="1:9" ht="38.25" x14ac:dyDescent="0.2">
      <c r="A74" s="161" t="s">
        <v>820</v>
      </c>
      <c r="B74" s="162" t="s">
        <v>766</v>
      </c>
      <c r="C74" s="163"/>
      <c r="D74" s="153">
        <f>F74</f>
        <v>156131.79999999999</v>
      </c>
      <c r="E74" s="153">
        <f>F74</f>
        <v>156131.79999999999</v>
      </c>
      <c r="F74" s="191">
        <v>156131.79999999999</v>
      </c>
      <c r="G74" s="164" t="s">
        <v>459</v>
      </c>
    </row>
    <row r="75" spans="1:9" ht="38.25" x14ac:dyDescent="0.2">
      <c r="A75" s="161" t="s">
        <v>821</v>
      </c>
      <c r="B75" s="162" t="s">
        <v>576</v>
      </c>
      <c r="C75" s="192"/>
      <c r="D75" s="153"/>
      <c r="E75" s="153"/>
      <c r="F75" s="155"/>
      <c r="G75" s="164" t="s">
        <v>459</v>
      </c>
    </row>
    <row r="76" spans="1:9" s="53" customFormat="1" x14ac:dyDescent="0.2">
      <c r="A76" s="168"/>
      <c r="B76" s="193" t="s">
        <v>735</v>
      </c>
      <c r="C76" s="194"/>
      <c r="D76" s="153"/>
      <c r="E76" s="153"/>
      <c r="F76" s="170"/>
      <c r="G76" s="170"/>
    </row>
    <row r="77" spans="1:9" s="51" customFormat="1" ht="63.75" x14ac:dyDescent="0.2">
      <c r="A77" s="150" t="s">
        <v>822</v>
      </c>
      <c r="B77" s="175" t="s">
        <v>767</v>
      </c>
      <c r="C77" s="152"/>
      <c r="D77" s="153"/>
      <c r="E77" s="153"/>
      <c r="F77" s="155"/>
      <c r="G77" s="155" t="s">
        <v>459</v>
      </c>
    </row>
    <row r="78" spans="1:9" ht="25.5" x14ac:dyDescent="0.2">
      <c r="A78" s="150" t="s">
        <v>823</v>
      </c>
      <c r="B78" s="175" t="s">
        <v>607</v>
      </c>
      <c r="C78" s="152"/>
      <c r="D78" s="153"/>
      <c r="E78" s="153"/>
      <c r="F78" s="155"/>
      <c r="G78" s="155" t="s">
        <v>459</v>
      </c>
    </row>
    <row r="79" spans="1:9" ht="38.25" x14ac:dyDescent="0.2">
      <c r="A79" s="150" t="s">
        <v>824</v>
      </c>
      <c r="B79" s="162" t="s">
        <v>608</v>
      </c>
      <c r="C79" s="183"/>
      <c r="D79" s="153"/>
      <c r="E79" s="153"/>
      <c r="F79" s="155"/>
      <c r="G79" s="155" t="s">
        <v>459</v>
      </c>
      <c r="I79" s="56"/>
    </row>
    <row r="80" spans="1:9" ht="38.25" x14ac:dyDescent="0.2">
      <c r="A80" s="161" t="s">
        <v>825</v>
      </c>
      <c r="B80" s="162" t="s">
        <v>609</v>
      </c>
      <c r="C80" s="192"/>
      <c r="D80" s="153"/>
      <c r="E80" s="153"/>
      <c r="F80" s="164"/>
      <c r="G80" s="164" t="s">
        <v>459</v>
      </c>
      <c r="I80" s="56"/>
    </row>
    <row r="81" spans="1:8" s="53" customFormat="1" x14ac:dyDescent="0.2">
      <c r="A81" s="131"/>
      <c r="B81" s="149" t="s">
        <v>138</v>
      </c>
      <c r="C81" s="144"/>
      <c r="D81" s="153"/>
      <c r="E81" s="153"/>
      <c r="F81" s="130"/>
      <c r="G81" s="143"/>
    </row>
    <row r="82" spans="1:8" s="51" customFormat="1" ht="38.25" x14ac:dyDescent="0.2">
      <c r="A82" s="150" t="s">
        <v>826</v>
      </c>
      <c r="B82" s="175" t="s">
        <v>277</v>
      </c>
      <c r="C82" s="183"/>
      <c r="D82" s="153"/>
      <c r="E82" s="153"/>
      <c r="F82" s="155"/>
      <c r="G82" s="155" t="s">
        <v>459</v>
      </c>
      <c r="H82" s="55"/>
    </row>
    <row r="83" spans="1:8" s="53" customFormat="1" ht="38.25" x14ac:dyDescent="0.2">
      <c r="A83" s="133" t="s">
        <v>827</v>
      </c>
      <c r="B83" s="147" t="s">
        <v>768</v>
      </c>
      <c r="C83" s="156">
        <v>7332</v>
      </c>
      <c r="D83" s="153"/>
      <c r="E83" s="153"/>
      <c r="F83" s="138" t="s">
        <v>459</v>
      </c>
      <c r="G83" s="138"/>
    </row>
    <row r="84" spans="1:8" s="51" customFormat="1" x14ac:dyDescent="0.2">
      <c r="A84" s="131"/>
      <c r="B84" s="149" t="s">
        <v>128</v>
      </c>
      <c r="C84" s="158"/>
      <c r="D84" s="153"/>
      <c r="E84" s="153"/>
      <c r="F84" s="167"/>
      <c r="G84" s="143"/>
    </row>
    <row r="85" spans="1:8" x14ac:dyDescent="0.2">
      <c r="A85" s="131"/>
      <c r="B85" s="182" t="s">
        <v>735</v>
      </c>
      <c r="C85" s="158"/>
      <c r="D85" s="153"/>
      <c r="E85" s="153"/>
      <c r="F85" s="143"/>
      <c r="G85" s="143"/>
    </row>
    <row r="86" spans="1:8" s="53" customFormat="1" ht="38.25" x14ac:dyDescent="0.2">
      <c r="A86" s="150" t="s">
        <v>828</v>
      </c>
      <c r="B86" s="162" t="s">
        <v>769</v>
      </c>
      <c r="C86" s="183"/>
      <c r="D86" s="153"/>
      <c r="E86" s="153"/>
      <c r="F86" s="155" t="s">
        <v>459</v>
      </c>
      <c r="G86" s="195"/>
    </row>
    <row r="87" spans="1:8" s="51" customFormat="1" ht="38.25" x14ac:dyDescent="0.2">
      <c r="A87" s="161" t="s">
        <v>829</v>
      </c>
      <c r="B87" s="162" t="s">
        <v>610</v>
      </c>
      <c r="C87" s="192"/>
      <c r="D87" s="153"/>
      <c r="E87" s="153"/>
      <c r="F87" s="164" t="s">
        <v>459</v>
      </c>
      <c r="G87" s="164"/>
    </row>
    <row r="88" spans="1:8" x14ac:dyDescent="0.2">
      <c r="A88" s="131"/>
      <c r="B88" s="149" t="s">
        <v>138</v>
      </c>
      <c r="C88" s="144"/>
      <c r="D88" s="153"/>
      <c r="E88" s="153"/>
      <c r="F88" s="130"/>
      <c r="G88" s="143"/>
    </row>
    <row r="89" spans="1:8" s="53" customFormat="1" ht="38.25" x14ac:dyDescent="0.2">
      <c r="A89" s="150" t="s">
        <v>830</v>
      </c>
      <c r="B89" s="175" t="s">
        <v>277</v>
      </c>
      <c r="C89" s="183"/>
      <c r="D89" s="153"/>
      <c r="E89" s="153"/>
      <c r="F89" s="155" t="s">
        <v>459</v>
      </c>
      <c r="G89" s="155"/>
      <c r="H89" s="55"/>
    </row>
    <row r="90" spans="1:8" s="51" customFormat="1" x14ac:dyDescent="0.2">
      <c r="A90" s="133" t="s">
        <v>453</v>
      </c>
      <c r="B90" s="147" t="s">
        <v>770</v>
      </c>
      <c r="C90" s="135">
        <v>7400</v>
      </c>
      <c r="D90" s="153"/>
      <c r="E90" s="153"/>
      <c r="F90" s="157"/>
      <c r="G90" s="138"/>
    </row>
    <row r="91" spans="1:8" ht="38.25" x14ac:dyDescent="0.2">
      <c r="A91" s="131"/>
      <c r="B91" s="149" t="s">
        <v>611</v>
      </c>
      <c r="C91" s="180"/>
      <c r="D91" s="159">
        <f>F91</f>
        <v>23105.8</v>
      </c>
      <c r="E91" s="159">
        <f>E100+E112</f>
        <v>19737.8</v>
      </c>
      <c r="F91" s="141">
        <f>F100+F113+F138+F112</f>
        <v>23105.8</v>
      </c>
      <c r="G91" s="143"/>
    </row>
    <row r="92" spans="1:8" x14ac:dyDescent="0.2">
      <c r="A92" s="131"/>
      <c r="B92" s="149" t="s">
        <v>735</v>
      </c>
      <c r="C92" s="144"/>
      <c r="D92" s="153"/>
      <c r="E92" s="153"/>
      <c r="F92" s="130"/>
      <c r="G92" s="143"/>
    </row>
    <row r="93" spans="1:8" x14ac:dyDescent="0.2">
      <c r="A93" s="133" t="s">
        <v>265</v>
      </c>
      <c r="B93" s="147" t="s">
        <v>771</v>
      </c>
      <c r="C93" s="156">
        <v>7411</v>
      </c>
      <c r="D93" s="153"/>
      <c r="E93" s="153"/>
      <c r="F93" s="138" t="s">
        <v>459</v>
      </c>
      <c r="G93" s="138"/>
    </row>
    <row r="94" spans="1:8" x14ac:dyDescent="0.2">
      <c r="A94" s="131"/>
      <c r="B94" s="149" t="s">
        <v>735</v>
      </c>
      <c r="C94" s="158"/>
      <c r="D94" s="153"/>
      <c r="E94" s="153"/>
      <c r="F94" s="143"/>
      <c r="G94" s="143"/>
    </row>
    <row r="95" spans="1:8" s="53" customFormat="1" ht="38.25" x14ac:dyDescent="0.2">
      <c r="A95" s="150" t="s">
        <v>831</v>
      </c>
      <c r="B95" s="151" t="s">
        <v>612</v>
      </c>
      <c r="C95" s="183"/>
      <c r="D95" s="153"/>
      <c r="E95" s="153"/>
      <c r="F95" s="155" t="s">
        <v>459</v>
      </c>
      <c r="G95" s="155"/>
    </row>
    <row r="96" spans="1:8" s="51" customFormat="1" x14ac:dyDescent="0.2">
      <c r="A96" s="133" t="s">
        <v>832</v>
      </c>
      <c r="B96" s="147" t="s">
        <v>772</v>
      </c>
      <c r="C96" s="156">
        <v>7412</v>
      </c>
      <c r="D96" s="153"/>
      <c r="E96" s="153"/>
      <c r="F96" s="157"/>
      <c r="G96" s="138" t="s">
        <v>459</v>
      </c>
    </row>
    <row r="97" spans="1:22" x14ac:dyDescent="0.2">
      <c r="A97" s="131"/>
      <c r="B97" s="149" t="s">
        <v>735</v>
      </c>
      <c r="C97" s="158"/>
      <c r="D97" s="153"/>
      <c r="E97" s="153"/>
      <c r="F97" s="130"/>
      <c r="G97" s="143"/>
    </row>
    <row r="98" spans="1:22" s="53" customFormat="1" ht="38.25" x14ac:dyDescent="0.2">
      <c r="A98" s="150" t="s">
        <v>833</v>
      </c>
      <c r="B98" s="162" t="s">
        <v>613</v>
      </c>
      <c r="C98" s="183"/>
      <c r="D98" s="153"/>
      <c r="E98" s="153"/>
      <c r="F98" s="155"/>
      <c r="G98" s="155" t="s">
        <v>459</v>
      </c>
    </row>
    <row r="99" spans="1:22" s="51" customFormat="1" x14ac:dyDescent="0.2">
      <c r="A99" s="133" t="s">
        <v>834</v>
      </c>
      <c r="B99" s="147" t="s">
        <v>773</v>
      </c>
      <c r="C99" s="156">
        <v>7415</v>
      </c>
      <c r="D99" s="153"/>
      <c r="E99" s="153"/>
      <c r="F99" s="157"/>
      <c r="G99" s="138" t="s">
        <v>459</v>
      </c>
    </row>
    <row r="100" spans="1:22" s="53" customFormat="1" x14ac:dyDescent="0.2">
      <c r="A100" s="131"/>
      <c r="B100" s="149" t="s">
        <v>835</v>
      </c>
      <c r="C100" s="158"/>
      <c r="D100" s="159">
        <f>F100</f>
        <v>7385.8</v>
      </c>
      <c r="E100" s="159">
        <f>E102+E104</f>
        <v>8385.7999999999993</v>
      </c>
      <c r="F100" s="141">
        <f>F102+F104+F111</f>
        <v>7385.8</v>
      </c>
      <c r="G100" s="143"/>
    </row>
    <row r="101" spans="1:22" x14ac:dyDescent="0.2">
      <c r="A101" s="131"/>
      <c r="B101" s="149" t="s">
        <v>735</v>
      </c>
      <c r="C101" s="158"/>
      <c r="D101" s="153"/>
      <c r="E101" s="153"/>
      <c r="F101" s="130"/>
      <c r="G101" s="143"/>
      <c r="K101" s="51"/>
      <c r="N101" s="51"/>
      <c r="O101" s="51"/>
      <c r="R101" s="51"/>
      <c r="S101" s="51"/>
      <c r="U101" s="51"/>
      <c r="V101" s="51"/>
    </row>
    <row r="102" spans="1:22" s="53" customFormat="1" ht="25.5" x14ac:dyDescent="0.2">
      <c r="A102" s="150" t="s">
        <v>836</v>
      </c>
      <c r="B102" s="162" t="s">
        <v>614</v>
      </c>
      <c r="C102" s="183"/>
      <c r="D102" s="153">
        <f>F102</f>
        <v>6585.8</v>
      </c>
      <c r="E102" s="153">
        <f>F102</f>
        <v>6585.8</v>
      </c>
      <c r="F102" s="155">
        <v>6585.8</v>
      </c>
      <c r="G102" s="155" t="s">
        <v>459</v>
      </c>
      <c r="K102" s="52"/>
      <c r="N102" s="52"/>
      <c r="O102" s="52"/>
      <c r="R102" s="52"/>
      <c r="S102" s="52"/>
      <c r="U102" s="52"/>
      <c r="V102" s="52"/>
    </row>
    <row r="103" spans="1:22" ht="38.25" x14ac:dyDescent="0.2">
      <c r="A103" s="150" t="s">
        <v>837</v>
      </c>
      <c r="B103" s="162" t="s">
        <v>615</v>
      </c>
      <c r="C103" s="183"/>
      <c r="D103" s="153"/>
      <c r="E103" s="153"/>
      <c r="F103" s="155"/>
      <c r="G103" s="155" t="s">
        <v>459</v>
      </c>
      <c r="N103" s="53"/>
      <c r="O103" s="53"/>
      <c r="R103" s="53"/>
      <c r="S103" s="53"/>
    </row>
    <row r="104" spans="1:22" s="53" customFormat="1" ht="51" x14ac:dyDescent="0.2">
      <c r="A104" s="150" t="s">
        <v>838</v>
      </c>
      <c r="B104" s="162" t="s">
        <v>774</v>
      </c>
      <c r="C104" s="183"/>
      <c r="D104" s="153">
        <f>F104</f>
        <v>800</v>
      </c>
      <c r="E104" s="153">
        <f>F104+1000</f>
        <v>1800</v>
      </c>
      <c r="F104" s="154">
        <v>800</v>
      </c>
      <c r="G104" s="155" t="s">
        <v>459</v>
      </c>
      <c r="K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</row>
    <row r="105" spans="1:22" s="51" customFormat="1" x14ac:dyDescent="0.2">
      <c r="A105" s="177" t="s">
        <v>671</v>
      </c>
      <c r="B105" s="162" t="s">
        <v>775</v>
      </c>
      <c r="C105" s="183"/>
      <c r="D105" s="153"/>
      <c r="E105" s="153"/>
      <c r="F105" s="155"/>
      <c r="G105" s="155" t="s">
        <v>459</v>
      </c>
      <c r="J105" s="53"/>
      <c r="K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</row>
    <row r="106" spans="1:22" ht="38.25" x14ac:dyDescent="0.2">
      <c r="A106" s="133" t="s">
        <v>672</v>
      </c>
      <c r="B106" s="147" t="s">
        <v>776</v>
      </c>
      <c r="C106" s="156">
        <v>7421</v>
      </c>
      <c r="D106" s="153"/>
      <c r="E106" s="153"/>
      <c r="F106" s="157"/>
      <c r="G106" s="138" t="s">
        <v>459</v>
      </c>
      <c r="J106" s="51"/>
      <c r="K106" s="53"/>
      <c r="U106" s="53"/>
      <c r="V106" s="53"/>
    </row>
    <row r="107" spans="1:22" s="53" customFormat="1" x14ac:dyDescent="0.2">
      <c r="A107" s="131"/>
      <c r="B107" s="149" t="s">
        <v>616</v>
      </c>
      <c r="C107" s="158"/>
      <c r="D107" s="153"/>
      <c r="E107" s="153"/>
      <c r="F107" s="130"/>
      <c r="G107" s="143"/>
    </row>
    <row r="108" spans="1:22" s="53" customFormat="1" x14ac:dyDescent="0.2">
      <c r="A108" s="131"/>
      <c r="B108" s="149" t="s">
        <v>735</v>
      </c>
      <c r="C108" s="158"/>
      <c r="D108" s="153"/>
      <c r="E108" s="153"/>
      <c r="F108" s="130"/>
      <c r="G108" s="143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</row>
    <row r="109" spans="1:22" s="51" customFormat="1" ht="102" x14ac:dyDescent="0.2">
      <c r="A109" s="150" t="s">
        <v>673</v>
      </c>
      <c r="B109" s="162" t="s">
        <v>129</v>
      </c>
      <c r="C109" s="183"/>
      <c r="D109" s="153"/>
      <c r="E109" s="153"/>
      <c r="F109" s="155"/>
      <c r="G109" s="155" t="s">
        <v>459</v>
      </c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</row>
    <row r="110" spans="1:22" ht="63.75" x14ac:dyDescent="0.2">
      <c r="A110" s="150" t="s">
        <v>366</v>
      </c>
      <c r="B110" s="162" t="s">
        <v>130</v>
      </c>
      <c r="C110" s="152"/>
      <c r="D110" s="153"/>
      <c r="E110" s="153"/>
      <c r="F110" s="155"/>
      <c r="G110" s="155" t="s">
        <v>459</v>
      </c>
    </row>
    <row r="111" spans="1:22" ht="63.75" x14ac:dyDescent="0.2">
      <c r="A111" s="150" t="s">
        <v>617</v>
      </c>
      <c r="B111" s="162" t="s">
        <v>618</v>
      </c>
      <c r="C111" s="152"/>
      <c r="D111" s="153"/>
      <c r="E111" s="153"/>
      <c r="F111" s="154"/>
      <c r="G111" s="155" t="s">
        <v>459</v>
      </c>
    </row>
    <row r="112" spans="1:22" s="53" customFormat="1" x14ac:dyDescent="0.2">
      <c r="A112" s="133" t="s">
        <v>839</v>
      </c>
      <c r="B112" s="147" t="s">
        <v>777</v>
      </c>
      <c r="C112" s="156">
        <v>7422</v>
      </c>
      <c r="D112" s="159">
        <f>F112</f>
        <v>9720</v>
      </c>
      <c r="E112" s="159">
        <f>E115</f>
        <v>11352</v>
      </c>
      <c r="F112" s="157">
        <f>F115</f>
        <v>9720</v>
      </c>
      <c r="G112" s="138" t="s">
        <v>459</v>
      </c>
    </row>
    <row r="113" spans="1:9" s="53" customFormat="1" x14ac:dyDescent="0.2">
      <c r="A113" s="131"/>
      <c r="B113" s="149" t="s">
        <v>619</v>
      </c>
      <c r="C113" s="158"/>
      <c r="D113" s="153"/>
      <c r="E113" s="153"/>
      <c r="F113" s="126"/>
      <c r="G113" s="143"/>
      <c r="I113" s="60"/>
    </row>
    <row r="114" spans="1:9" s="51" customFormat="1" x14ac:dyDescent="0.2">
      <c r="A114" s="131"/>
      <c r="B114" s="149" t="s">
        <v>735</v>
      </c>
      <c r="C114" s="158"/>
      <c r="D114" s="153"/>
      <c r="E114" s="153"/>
      <c r="F114" s="130"/>
      <c r="G114" s="143"/>
    </row>
    <row r="115" spans="1:9" x14ac:dyDescent="0.2">
      <c r="A115" s="150" t="s">
        <v>840</v>
      </c>
      <c r="B115" s="162" t="s">
        <v>778</v>
      </c>
      <c r="C115" s="196"/>
      <c r="D115" s="159">
        <f>F115</f>
        <v>9720</v>
      </c>
      <c r="E115" s="159">
        <f>E117+E118+E119</f>
        <v>11352</v>
      </c>
      <c r="F115" s="126">
        <f>F117+F118+F119</f>
        <v>9720</v>
      </c>
      <c r="G115" s="155" t="s">
        <v>459</v>
      </c>
    </row>
    <row r="116" spans="1:9" x14ac:dyDescent="0.2">
      <c r="A116" s="150"/>
      <c r="B116" s="162" t="s">
        <v>892</v>
      </c>
      <c r="C116" s="196"/>
      <c r="D116" s="153"/>
      <c r="E116" s="153"/>
      <c r="F116" s="126"/>
      <c r="G116" s="155"/>
    </row>
    <row r="117" spans="1:9" x14ac:dyDescent="0.2">
      <c r="A117" s="150"/>
      <c r="B117" s="162" t="s">
        <v>893</v>
      </c>
      <c r="C117" s="196"/>
      <c r="D117" s="153">
        <f>F117</f>
        <v>3400</v>
      </c>
      <c r="E117" s="153">
        <f>3400+1632</f>
        <v>5032</v>
      </c>
      <c r="F117" s="126">
        <v>3400</v>
      </c>
      <c r="G117" s="155"/>
    </row>
    <row r="118" spans="1:9" x14ac:dyDescent="0.2">
      <c r="A118" s="150"/>
      <c r="B118" s="162" t="s">
        <v>894</v>
      </c>
      <c r="C118" s="196"/>
      <c r="D118" s="153">
        <f>F118</f>
        <v>5220</v>
      </c>
      <c r="E118" s="153">
        <v>5220</v>
      </c>
      <c r="F118" s="126">
        <v>5220</v>
      </c>
      <c r="G118" s="155"/>
    </row>
    <row r="119" spans="1:9" x14ac:dyDescent="0.2">
      <c r="A119" s="150"/>
      <c r="B119" s="162" t="s">
        <v>895</v>
      </c>
      <c r="C119" s="196"/>
      <c r="D119" s="153">
        <f>F119</f>
        <v>1100</v>
      </c>
      <c r="E119" s="153">
        <v>1100</v>
      </c>
      <c r="F119" s="126">
        <v>1100</v>
      </c>
      <c r="G119" s="155"/>
    </row>
    <row r="120" spans="1:9" s="53" customFormat="1" ht="38.25" x14ac:dyDescent="0.2">
      <c r="A120" s="150" t="s">
        <v>841</v>
      </c>
      <c r="B120" s="162" t="s">
        <v>779</v>
      </c>
      <c r="C120" s="152"/>
      <c r="D120" s="153"/>
      <c r="E120" s="153"/>
      <c r="F120" s="155"/>
      <c r="G120" s="155" t="s">
        <v>459</v>
      </c>
    </row>
    <row r="121" spans="1:9" x14ac:dyDescent="0.2">
      <c r="A121" s="133" t="s">
        <v>842</v>
      </c>
      <c r="B121" s="147" t="s">
        <v>780</v>
      </c>
      <c r="C121" s="156">
        <v>7431</v>
      </c>
      <c r="D121" s="153"/>
      <c r="E121" s="153"/>
      <c r="F121" s="157"/>
      <c r="G121" s="138" t="s">
        <v>459</v>
      </c>
    </row>
    <row r="122" spans="1:9" x14ac:dyDescent="0.2">
      <c r="A122" s="131"/>
      <c r="B122" s="149" t="s">
        <v>843</v>
      </c>
      <c r="C122" s="158"/>
      <c r="D122" s="153"/>
      <c r="E122" s="153"/>
      <c r="F122" s="130"/>
      <c r="G122" s="143"/>
    </row>
    <row r="123" spans="1:9" x14ac:dyDescent="0.2">
      <c r="A123" s="131"/>
      <c r="B123" s="149" t="s">
        <v>735</v>
      </c>
      <c r="C123" s="158"/>
      <c r="D123" s="153"/>
      <c r="E123" s="153"/>
      <c r="F123" s="130"/>
      <c r="G123" s="143"/>
    </row>
    <row r="124" spans="1:9" ht="51" x14ac:dyDescent="0.2">
      <c r="A124" s="150" t="s">
        <v>844</v>
      </c>
      <c r="B124" s="162" t="s">
        <v>466</v>
      </c>
      <c r="C124" s="183"/>
      <c r="D124" s="153"/>
      <c r="E124" s="153"/>
      <c r="F124" s="155"/>
      <c r="G124" s="155" t="s">
        <v>459</v>
      </c>
    </row>
    <row r="125" spans="1:9" ht="51" x14ac:dyDescent="0.2">
      <c r="A125" s="150" t="s">
        <v>845</v>
      </c>
      <c r="B125" s="162" t="s">
        <v>620</v>
      </c>
      <c r="C125" s="183"/>
      <c r="D125" s="153"/>
      <c r="E125" s="153"/>
      <c r="F125" s="155"/>
      <c r="G125" s="155" t="s">
        <v>459</v>
      </c>
    </row>
    <row r="126" spans="1:9" ht="25.5" x14ac:dyDescent="0.2">
      <c r="A126" s="133" t="s">
        <v>846</v>
      </c>
      <c r="B126" s="147" t="s">
        <v>367</v>
      </c>
      <c r="C126" s="156">
        <v>7441</v>
      </c>
      <c r="D126" s="153"/>
      <c r="E126" s="153"/>
      <c r="F126" s="164"/>
      <c r="G126" s="138" t="s">
        <v>459</v>
      </c>
    </row>
    <row r="127" spans="1:9" x14ac:dyDescent="0.2">
      <c r="A127" s="131"/>
      <c r="B127" s="149" t="s">
        <v>847</v>
      </c>
      <c r="C127" s="158"/>
      <c r="D127" s="153"/>
      <c r="E127" s="153"/>
      <c r="F127" s="167"/>
      <c r="G127" s="143"/>
    </row>
    <row r="128" spans="1:9" x14ac:dyDescent="0.2">
      <c r="A128" s="197"/>
      <c r="B128" s="149" t="s">
        <v>735</v>
      </c>
      <c r="C128" s="144"/>
      <c r="D128" s="153"/>
      <c r="E128" s="153"/>
      <c r="F128" s="167"/>
      <c r="G128" s="143"/>
    </row>
    <row r="129" spans="1:7" ht="102" x14ac:dyDescent="0.2">
      <c r="A129" s="131" t="s">
        <v>848</v>
      </c>
      <c r="B129" s="151" t="s">
        <v>278</v>
      </c>
      <c r="C129" s="183"/>
      <c r="D129" s="153"/>
      <c r="E129" s="153"/>
      <c r="F129" s="164"/>
      <c r="G129" s="155" t="s">
        <v>459</v>
      </c>
    </row>
    <row r="130" spans="1:7" ht="102" x14ac:dyDescent="0.2">
      <c r="A130" s="150" t="s">
        <v>621</v>
      </c>
      <c r="B130" s="151" t="s">
        <v>279</v>
      </c>
      <c r="C130" s="194"/>
      <c r="D130" s="153"/>
      <c r="E130" s="153"/>
      <c r="F130" s="164"/>
      <c r="G130" s="155" t="s">
        <v>459</v>
      </c>
    </row>
    <row r="131" spans="1:7" ht="25.5" x14ac:dyDescent="0.2">
      <c r="A131" s="133" t="s">
        <v>849</v>
      </c>
      <c r="B131" s="147" t="s">
        <v>697</v>
      </c>
      <c r="C131" s="156">
        <v>7442</v>
      </c>
      <c r="D131" s="153"/>
      <c r="E131" s="153"/>
      <c r="F131" s="138" t="s">
        <v>459</v>
      </c>
      <c r="G131" s="138"/>
    </row>
    <row r="132" spans="1:7" x14ac:dyDescent="0.2">
      <c r="A132" s="131"/>
      <c r="B132" s="149" t="s">
        <v>368</v>
      </c>
      <c r="C132" s="158"/>
      <c r="D132" s="153"/>
      <c r="E132" s="153"/>
      <c r="F132" s="143"/>
      <c r="G132" s="143"/>
    </row>
    <row r="133" spans="1:7" x14ac:dyDescent="0.2">
      <c r="A133" s="131"/>
      <c r="B133" s="149" t="s">
        <v>735</v>
      </c>
      <c r="C133" s="158"/>
      <c r="D133" s="153"/>
      <c r="E133" s="153"/>
      <c r="F133" s="143"/>
      <c r="G133" s="143"/>
    </row>
    <row r="134" spans="1:7" ht="127.5" x14ac:dyDescent="0.2">
      <c r="A134" s="150" t="s">
        <v>850</v>
      </c>
      <c r="B134" s="151" t="s">
        <v>781</v>
      </c>
      <c r="C134" s="183"/>
      <c r="D134" s="153"/>
      <c r="E134" s="153"/>
      <c r="F134" s="155" t="s">
        <v>459</v>
      </c>
      <c r="G134" s="195"/>
    </row>
    <row r="135" spans="1:7" ht="127.5" x14ac:dyDescent="0.2">
      <c r="A135" s="150" t="s">
        <v>851</v>
      </c>
      <c r="B135" s="162" t="s">
        <v>782</v>
      </c>
      <c r="C135" s="183"/>
      <c r="D135" s="153"/>
      <c r="E135" s="153"/>
      <c r="F135" s="155" t="s">
        <v>459</v>
      </c>
      <c r="G135" s="198"/>
    </row>
    <row r="136" spans="1:7" x14ac:dyDescent="0.2">
      <c r="A136" s="185" t="s">
        <v>369</v>
      </c>
      <c r="B136" s="147" t="s">
        <v>465</v>
      </c>
      <c r="C136" s="135">
        <v>7451</v>
      </c>
      <c r="D136" s="153"/>
      <c r="E136" s="153"/>
      <c r="F136" s="157"/>
      <c r="G136" s="138"/>
    </row>
    <row r="137" spans="1:7" x14ac:dyDescent="0.2">
      <c r="A137" s="165"/>
      <c r="B137" s="149" t="s">
        <v>698</v>
      </c>
      <c r="C137" s="199"/>
      <c r="D137" s="153"/>
      <c r="E137" s="153"/>
      <c r="F137" s="130"/>
      <c r="G137" s="143"/>
    </row>
    <row r="138" spans="1:7" x14ac:dyDescent="0.2">
      <c r="A138" s="168"/>
      <c r="B138" s="149" t="s">
        <v>735</v>
      </c>
      <c r="C138" s="188"/>
      <c r="D138" s="159">
        <f>F138</f>
        <v>6000</v>
      </c>
      <c r="E138" s="159">
        <f>F138</f>
        <v>6000</v>
      </c>
      <c r="F138" s="200">
        <f>F141</f>
        <v>6000</v>
      </c>
      <c r="G138" s="143"/>
    </row>
    <row r="139" spans="1:7" ht="25.5" x14ac:dyDescent="0.2">
      <c r="A139" s="150" t="s">
        <v>370</v>
      </c>
      <c r="B139" s="162" t="s">
        <v>783</v>
      </c>
      <c r="C139" s="183"/>
      <c r="D139" s="153"/>
      <c r="E139" s="153"/>
      <c r="F139" s="155" t="s">
        <v>459</v>
      </c>
      <c r="G139" s="195"/>
    </row>
    <row r="140" spans="1:7" ht="38.25" x14ac:dyDescent="0.2">
      <c r="A140" s="150" t="s">
        <v>371</v>
      </c>
      <c r="B140" s="162" t="s">
        <v>784</v>
      </c>
      <c r="C140" s="183"/>
      <c r="D140" s="153"/>
      <c r="E140" s="153"/>
      <c r="F140" s="155" t="s">
        <v>459</v>
      </c>
      <c r="G140" s="155"/>
    </row>
    <row r="141" spans="1:7" ht="38.25" x14ac:dyDescent="0.2">
      <c r="A141" s="150" t="s">
        <v>372</v>
      </c>
      <c r="B141" s="151" t="s">
        <v>622</v>
      </c>
      <c r="C141" s="183"/>
      <c r="D141" s="153">
        <f>F141</f>
        <v>6000</v>
      </c>
      <c r="E141" s="153">
        <f>F141</f>
        <v>6000</v>
      </c>
      <c r="F141" s="201">
        <v>6000</v>
      </c>
      <c r="G141" s="155"/>
    </row>
    <row r="142" spans="1:7" x14ac:dyDescent="0.2">
      <c r="A142" s="121"/>
      <c r="B142" s="121"/>
      <c r="C142" s="121"/>
      <c r="D142" s="121"/>
      <c r="E142" s="121"/>
      <c r="F142" s="121"/>
      <c r="G142" s="121"/>
    </row>
    <row r="143" spans="1:7" x14ac:dyDescent="0.2">
      <c r="A143" s="121"/>
      <c r="B143" s="121"/>
      <c r="C143" s="121"/>
      <c r="D143" s="121"/>
      <c r="E143" s="121"/>
      <c r="F143" s="121"/>
      <c r="G143" s="121"/>
    </row>
    <row r="144" spans="1:7" x14ac:dyDescent="0.2">
      <c r="A144" s="121"/>
      <c r="B144" s="121"/>
      <c r="C144" s="121"/>
      <c r="D144" s="121"/>
      <c r="E144" s="121"/>
      <c r="F144" s="121"/>
      <c r="G144" s="121"/>
    </row>
    <row r="145" spans="1:7" x14ac:dyDescent="0.2">
      <c r="A145" s="121"/>
      <c r="B145" s="121"/>
      <c r="C145" s="121"/>
      <c r="D145" s="121"/>
      <c r="E145" s="121"/>
      <c r="F145" s="121"/>
      <c r="G145" s="121"/>
    </row>
    <row r="146" spans="1:7" x14ac:dyDescent="0.2">
      <c r="A146" s="121"/>
      <c r="B146" s="121"/>
      <c r="C146" s="121"/>
      <c r="D146" s="121"/>
      <c r="E146" s="121"/>
      <c r="F146" s="121"/>
      <c r="G146" s="121"/>
    </row>
    <row r="147" spans="1:7" x14ac:dyDescent="0.2">
      <c r="A147" s="121"/>
      <c r="B147" s="121"/>
      <c r="C147" s="121"/>
      <c r="D147" s="121"/>
      <c r="E147" s="121"/>
      <c r="F147" s="121"/>
      <c r="G147" s="121"/>
    </row>
    <row r="148" spans="1:7" x14ac:dyDescent="0.2">
      <c r="A148" s="121"/>
      <c r="B148" s="121"/>
      <c r="C148" s="121"/>
      <c r="D148" s="121"/>
      <c r="E148" s="121"/>
      <c r="F148" s="121"/>
      <c r="G148" s="121"/>
    </row>
    <row r="149" spans="1:7" x14ac:dyDescent="0.2">
      <c r="A149" s="121"/>
      <c r="B149" s="121"/>
      <c r="C149" s="121"/>
      <c r="D149" s="121"/>
      <c r="E149" s="121"/>
      <c r="F149" s="121"/>
      <c r="G149" s="121"/>
    </row>
    <row r="150" spans="1:7" x14ac:dyDescent="0.2">
      <c r="A150" s="121"/>
      <c r="B150" s="121"/>
      <c r="C150" s="121"/>
      <c r="D150" s="121"/>
      <c r="E150" s="121"/>
      <c r="F150" s="121"/>
      <c r="G150" s="121"/>
    </row>
    <row r="151" spans="1:7" x14ac:dyDescent="0.2">
      <c r="A151" s="121"/>
      <c r="B151" s="121"/>
      <c r="C151" s="121"/>
      <c r="D151" s="121"/>
      <c r="E151" s="121"/>
      <c r="F151" s="121"/>
      <c r="G151" s="121"/>
    </row>
    <row r="152" spans="1:7" x14ac:dyDescent="0.2">
      <c r="A152" s="121"/>
      <c r="B152" s="121"/>
      <c r="C152" s="121"/>
      <c r="D152" s="121"/>
      <c r="E152" s="121"/>
      <c r="F152" s="121"/>
      <c r="G152" s="121"/>
    </row>
    <row r="153" spans="1:7" x14ac:dyDescent="0.2">
      <c r="A153" s="121"/>
      <c r="B153" s="121"/>
      <c r="C153" s="121"/>
      <c r="D153" s="121"/>
      <c r="E153" s="121"/>
      <c r="F153" s="121"/>
      <c r="G153" s="121"/>
    </row>
    <row r="154" spans="1:7" x14ac:dyDescent="0.2">
      <c r="A154" s="121"/>
      <c r="B154" s="121"/>
      <c r="C154" s="121"/>
      <c r="D154" s="121"/>
      <c r="E154" s="121"/>
      <c r="F154" s="121"/>
      <c r="G154" s="121"/>
    </row>
    <row r="155" spans="1:7" x14ac:dyDescent="0.2">
      <c r="A155" s="121"/>
      <c r="B155" s="121"/>
      <c r="C155" s="121"/>
      <c r="D155" s="121"/>
      <c r="E155" s="121"/>
      <c r="F155" s="121"/>
      <c r="G155" s="121"/>
    </row>
    <row r="156" spans="1:7" x14ac:dyDescent="0.2">
      <c r="A156" s="121"/>
      <c r="B156" s="121"/>
      <c r="C156" s="121"/>
      <c r="D156" s="121"/>
      <c r="E156" s="121"/>
      <c r="F156" s="121"/>
      <c r="G156" s="121"/>
    </row>
    <row r="157" spans="1:7" x14ac:dyDescent="0.2">
      <c r="A157" s="121"/>
      <c r="B157" s="121"/>
      <c r="C157" s="121"/>
      <c r="D157" s="121"/>
      <c r="E157" s="121"/>
      <c r="F157" s="121"/>
      <c r="G157" s="121"/>
    </row>
    <row r="158" spans="1:7" x14ac:dyDescent="0.2">
      <c r="A158" s="121"/>
      <c r="B158" s="121"/>
      <c r="C158" s="121"/>
      <c r="D158" s="121"/>
      <c r="E158" s="121"/>
      <c r="F158" s="121"/>
      <c r="G158" s="121"/>
    </row>
    <row r="159" spans="1:7" x14ac:dyDescent="0.2">
      <c r="A159" s="121"/>
      <c r="B159" s="121"/>
      <c r="C159" s="121"/>
      <c r="D159" s="121"/>
      <c r="E159" s="121"/>
      <c r="F159" s="121"/>
      <c r="G159" s="121"/>
    </row>
    <row r="160" spans="1:7" x14ac:dyDescent="0.2">
      <c r="A160" s="121"/>
      <c r="B160" s="121"/>
      <c r="C160" s="121"/>
      <c r="D160" s="121"/>
      <c r="E160" s="121"/>
      <c r="F160" s="121"/>
      <c r="G160" s="121"/>
    </row>
    <row r="161" spans="1:7" x14ac:dyDescent="0.2">
      <c r="A161" s="121"/>
      <c r="B161" s="121"/>
      <c r="C161" s="121"/>
      <c r="D161" s="121"/>
      <c r="E161" s="121"/>
      <c r="F161" s="121"/>
      <c r="G161" s="121"/>
    </row>
    <row r="162" spans="1:7" x14ac:dyDescent="0.2">
      <c r="A162" s="121"/>
      <c r="B162" s="121"/>
      <c r="C162" s="121"/>
      <c r="D162" s="121"/>
      <c r="E162" s="121"/>
      <c r="F162" s="121"/>
      <c r="G162" s="121"/>
    </row>
    <row r="163" spans="1:7" x14ac:dyDescent="0.2">
      <c r="A163" s="121"/>
      <c r="B163" s="121"/>
      <c r="C163" s="121"/>
      <c r="D163" s="121"/>
      <c r="E163" s="121"/>
      <c r="F163" s="121"/>
      <c r="G163" s="121"/>
    </row>
    <row r="164" spans="1:7" x14ac:dyDescent="0.2">
      <c r="A164" s="121"/>
      <c r="B164" s="121"/>
      <c r="C164" s="121"/>
      <c r="D164" s="121"/>
      <c r="E164" s="121"/>
      <c r="F164" s="121"/>
      <c r="G164" s="121"/>
    </row>
    <row r="165" spans="1:7" x14ac:dyDescent="0.2">
      <c r="A165" s="121"/>
      <c r="B165" s="121"/>
      <c r="C165" s="121"/>
      <c r="D165" s="121"/>
      <c r="E165" s="121"/>
      <c r="F165" s="121"/>
      <c r="G165" s="121"/>
    </row>
    <row r="166" spans="1:7" x14ac:dyDescent="0.2">
      <c r="A166" s="121"/>
      <c r="B166" s="121"/>
      <c r="C166" s="121"/>
      <c r="D166" s="121"/>
      <c r="E166" s="121"/>
      <c r="F166" s="121"/>
      <c r="G166" s="121"/>
    </row>
    <row r="167" spans="1:7" x14ac:dyDescent="0.2">
      <c r="A167" s="121"/>
      <c r="B167" s="121"/>
      <c r="C167" s="121"/>
      <c r="D167" s="121"/>
      <c r="E167" s="121"/>
      <c r="F167" s="121"/>
      <c r="G167" s="121"/>
    </row>
    <row r="168" spans="1:7" x14ac:dyDescent="0.2">
      <c r="A168" s="121"/>
      <c r="B168" s="121"/>
      <c r="C168" s="121"/>
      <c r="D168" s="121"/>
      <c r="E168" s="121"/>
      <c r="F168" s="121"/>
      <c r="G168" s="121"/>
    </row>
    <row r="169" spans="1:7" x14ac:dyDescent="0.2">
      <c r="A169" s="121"/>
      <c r="B169" s="121"/>
      <c r="C169" s="121"/>
      <c r="D169" s="121"/>
      <c r="E169" s="121"/>
      <c r="F169" s="121"/>
      <c r="G169" s="121"/>
    </row>
    <row r="170" spans="1:7" x14ac:dyDescent="0.2">
      <c r="A170" s="121"/>
      <c r="B170" s="121"/>
      <c r="C170" s="121"/>
      <c r="D170" s="121"/>
      <c r="E170" s="121"/>
      <c r="F170" s="121"/>
      <c r="G170" s="121"/>
    </row>
    <row r="171" spans="1:7" x14ac:dyDescent="0.2">
      <c r="A171" s="121"/>
      <c r="B171" s="121"/>
      <c r="C171" s="121"/>
      <c r="D171" s="121"/>
      <c r="E171" s="121"/>
      <c r="F171" s="121"/>
      <c r="G171" s="121"/>
    </row>
    <row r="172" spans="1:7" x14ac:dyDescent="0.2">
      <c r="A172" s="121"/>
      <c r="B172" s="121"/>
      <c r="C172" s="121"/>
      <c r="D172" s="121"/>
      <c r="E172" s="121"/>
      <c r="F172" s="121"/>
      <c r="G172" s="121"/>
    </row>
    <row r="173" spans="1:7" x14ac:dyDescent="0.2">
      <c r="A173" s="121"/>
      <c r="B173" s="121"/>
      <c r="C173" s="121"/>
      <c r="D173" s="121"/>
      <c r="E173" s="121"/>
      <c r="F173" s="121"/>
      <c r="G173" s="121"/>
    </row>
    <row r="174" spans="1:7" x14ac:dyDescent="0.2">
      <c r="A174" s="121"/>
      <c r="B174" s="121"/>
      <c r="C174" s="121"/>
      <c r="D174" s="121"/>
      <c r="E174" s="121"/>
      <c r="F174" s="121"/>
      <c r="G174" s="121"/>
    </row>
    <row r="175" spans="1:7" x14ac:dyDescent="0.2">
      <c r="A175" s="121"/>
      <c r="B175" s="121"/>
      <c r="C175" s="121"/>
      <c r="D175" s="121"/>
      <c r="E175" s="121"/>
      <c r="F175" s="121"/>
      <c r="G175" s="121"/>
    </row>
    <row r="176" spans="1:7" x14ac:dyDescent="0.2">
      <c r="A176" s="121"/>
      <c r="B176" s="121"/>
      <c r="C176" s="121"/>
      <c r="D176" s="121"/>
      <c r="E176" s="121"/>
      <c r="F176" s="121"/>
      <c r="G176" s="121"/>
    </row>
    <row r="177" spans="1:7" x14ac:dyDescent="0.2">
      <c r="A177" s="121"/>
      <c r="B177" s="121"/>
      <c r="C177" s="121"/>
      <c r="D177" s="121"/>
      <c r="E177" s="121"/>
      <c r="F177" s="121"/>
      <c r="G177" s="121"/>
    </row>
    <row r="178" spans="1:7" x14ac:dyDescent="0.2">
      <c r="A178" s="121"/>
      <c r="B178" s="121"/>
      <c r="C178" s="121"/>
      <c r="D178" s="121"/>
      <c r="E178" s="121"/>
      <c r="F178" s="121"/>
      <c r="G178" s="121"/>
    </row>
    <row r="179" spans="1:7" x14ac:dyDescent="0.2">
      <c r="A179" s="121"/>
      <c r="B179" s="121"/>
      <c r="C179" s="121"/>
      <c r="D179" s="121"/>
      <c r="E179" s="121"/>
      <c r="F179" s="121"/>
      <c r="G179" s="121"/>
    </row>
    <row r="180" spans="1:7" x14ac:dyDescent="0.2">
      <c r="A180" s="121"/>
      <c r="B180" s="121"/>
      <c r="C180" s="121"/>
      <c r="D180" s="121"/>
      <c r="E180" s="121"/>
      <c r="F180" s="121"/>
      <c r="G180" s="121"/>
    </row>
    <row r="181" spans="1:7" x14ac:dyDescent="0.2">
      <c r="A181" s="121"/>
      <c r="B181" s="121"/>
      <c r="C181" s="121"/>
      <c r="D181" s="121"/>
      <c r="E181" s="121"/>
      <c r="F181" s="121"/>
      <c r="G181" s="121"/>
    </row>
    <row r="182" spans="1:7" x14ac:dyDescent="0.2">
      <c r="A182" s="121"/>
      <c r="B182" s="121"/>
      <c r="C182" s="121"/>
      <c r="D182" s="121"/>
      <c r="E182" s="121"/>
      <c r="F182" s="121"/>
      <c r="G182" s="121"/>
    </row>
    <row r="183" spans="1:7" x14ac:dyDescent="0.2">
      <c r="A183" s="121"/>
      <c r="B183" s="121"/>
      <c r="C183" s="121"/>
      <c r="D183" s="121"/>
      <c r="E183" s="121"/>
      <c r="F183" s="121"/>
      <c r="G183" s="121"/>
    </row>
    <row r="184" spans="1:7" x14ac:dyDescent="0.2">
      <c r="A184" s="121"/>
      <c r="B184" s="121"/>
      <c r="C184" s="121"/>
      <c r="D184" s="121"/>
      <c r="E184" s="121"/>
      <c r="F184" s="121"/>
      <c r="G184" s="121"/>
    </row>
    <row r="185" spans="1:7" x14ac:dyDescent="0.2">
      <c r="A185" s="121"/>
      <c r="B185" s="121"/>
      <c r="C185" s="121"/>
      <c r="D185" s="121"/>
      <c r="E185" s="121"/>
      <c r="F185" s="121"/>
      <c r="G185" s="121"/>
    </row>
    <row r="186" spans="1:7" x14ac:dyDescent="0.2">
      <c r="A186" s="121"/>
      <c r="B186" s="121"/>
      <c r="C186" s="121"/>
      <c r="D186" s="121"/>
      <c r="E186" s="121"/>
      <c r="F186" s="121"/>
      <c r="G186" s="121"/>
    </row>
    <row r="187" spans="1:7" x14ac:dyDescent="0.2">
      <c r="A187" s="121"/>
      <c r="B187" s="121"/>
      <c r="C187" s="121"/>
      <c r="D187" s="121"/>
      <c r="E187" s="121"/>
      <c r="F187" s="121"/>
      <c r="G187" s="121"/>
    </row>
    <row r="188" spans="1:7" x14ac:dyDescent="0.2">
      <c r="A188" s="121"/>
      <c r="B188" s="121"/>
      <c r="C188" s="121"/>
      <c r="D188" s="121"/>
      <c r="E188" s="121"/>
      <c r="F188" s="121"/>
      <c r="G188" s="121"/>
    </row>
    <row r="189" spans="1:7" x14ac:dyDescent="0.2">
      <c r="A189" s="121"/>
      <c r="B189" s="121"/>
      <c r="C189" s="121"/>
      <c r="D189" s="121"/>
      <c r="E189" s="121"/>
      <c r="F189" s="121"/>
      <c r="G189" s="121"/>
    </row>
    <row r="190" spans="1:7" x14ac:dyDescent="0.2">
      <c r="A190" s="121"/>
      <c r="B190" s="121"/>
      <c r="C190" s="121"/>
      <c r="D190" s="121"/>
      <c r="E190" s="121"/>
      <c r="F190" s="121"/>
      <c r="G190" s="121"/>
    </row>
    <row r="191" spans="1:7" x14ac:dyDescent="0.2">
      <c r="A191" s="121"/>
      <c r="B191" s="121"/>
      <c r="C191" s="121"/>
      <c r="D191" s="121"/>
      <c r="E191" s="121"/>
      <c r="F191" s="121"/>
      <c r="G191" s="121"/>
    </row>
  </sheetData>
  <mergeCells count="13">
    <mergeCell ref="D13:D14"/>
    <mergeCell ref="F8:F9"/>
    <mergeCell ref="I6:I11"/>
    <mergeCell ref="C5:C6"/>
    <mergeCell ref="A5:A6"/>
    <mergeCell ref="E5:E6"/>
    <mergeCell ref="E8:E9"/>
    <mergeCell ref="E13:E14"/>
    <mergeCell ref="A1:G1"/>
    <mergeCell ref="A2:G2"/>
    <mergeCell ref="B5:B6"/>
    <mergeCell ref="D5:D6"/>
    <mergeCell ref="D8:D9"/>
  </mergeCells>
  <phoneticPr fontId="5" type="noConversion"/>
  <pageMargins left="0.25" right="0.25" top="0.75" bottom="0.75" header="0.3" footer="0.3"/>
  <pageSetup scale="97" orientation="portrait" r:id="rId1"/>
  <headerFooter alignWithMargins="0">
    <oddFooter>&amp;C&amp;P</oddFooter>
  </headerFooter>
  <rowBreaks count="1" manualBreakCount="1">
    <brk id="12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"/>
  <sheetViews>
    <sheetView topLeftCell="A13" zoomScaleNormal="100" workbookViewId="0">
      <selection activeCell="J176" sqref="J176"/>
    </sheetView>
  </sheetViews>
  <sheetFormatPr defaultColWidth="9.140625" defaultRowHeight="15" x14ac:dyDescent="0.2"/>
  <cols>
    <col min="1" max="1" width="5.140625" style="3" customWidth="1"/>
    <col min="2" max="2" width="6.42578125" style="4" customWidth="1"/>
    <col min="3" max="3" width="6.28515625" style="5" customWidth="1"/>
    <col min="4" max="4" width="5.7109375" style="6" customWidth="1"/>
    <col min="5" max="5" width="43.28515625" style="11" customWidth="1"/>
    <col min="6" max="6" width="47.5703125" style="8" hidden="1" customWidth="1"/>
    <col min="7" max="9" width="12.5703125" style="7" customWidth="1"/>
    <col min="10" max="10" width="11" style="7" customWidth="1"/>
    <col min="11" max="11" width="10.85546875" style="7" bestFit="1" customWidth="1"/>
    <col min="12" max="16384" width="9.140625" style="7"/>
  </cols>
  <sheetData>
    <row r="1" spans="1:12" ht="18" x14ac:dyDescent="0.25">
      <c r="A1" s="649" t="s">
        <v>923</v>
      </c>
      <c r="B1" s="649"/>
      <c r="C1" s="649"/>
      <c r="D1" s="649"/>
      <c r="E1" s="649"/>
      <c r="F1" s="649"/>
      <c r="G1" s="649"/>
      <c r="H1" s="649"/>
      <c r="I1" s="649"/>
      <c r="J1" s="649"/>
    </row>
    <row r="2" spans="1:12" ht="36" customHeight="1" x14ac:dyDescent="0.25">
      <c r="A2" s="650" t="s">
        <v>924</v>
      </c>
      <c r="B2" s="650"/>
      <c r="C2" s="650"/>
      <c r="D2" s="650"/>
      <c r="E2" s="650"/>
      <c r="F2" s="650"/>
      <c r="G2" s="650"/>
      <c r="H2" s="650"/>
      <c r="I2" s="650"/>
      <c r="J2" s="650"/>
    </row>
    <row r="3" spans="1:12" ht="15.75" x14ac:dyDescent="0.25">
      <c r="A3" s="202" t="s">
        <v>925</v>
      </c>
      <c r="B3" s="203"/>
      <c r="C3" s="204"/>
      <c r="D3" s="204"/>
      <c r="E3" s="205"/>
      <c r="F3" s="202"/>
      <c r="G3" s="202"/>
      <c r="H3" s="202"/>
      <c r="I3" s="206"/>
      <c r="J3" s="206"/>
    </row>
    <row r="4" spans="1:12" ht="16.5" thickBot="1" x14ac:dyDescent="0.3">
      <c r="A4" s="207"/>
      <c r="B4" s="208"/>
      <c r="C4" s="209"/>
      <c r="D4" s="209"/>
      <c r="E4" s="210"/>
      <c r="F4" s="211"/>
      <c r="G4" s="206"/>
      <c r="H4" s="206"/>
      <c r="I4" s="651" t="s">
        <v>228</v>
      </c>
      <c r="J4" s="651"/>
    </row>
    <row r="5" spans="1:12" s="9" customFormat="1" ht="15.6" customHeight="1" thickBot="1" x14ac:dyDescent="0.25">
      <c r="A5" s="652" t="s">
        <v>226</v>
      </c>
      <c r="B5" s="660" t="s">
        <v>26</v>
      </c>
      <c r="C5" s="662" t="s">
        <v>456</v>
      </c>
      <c r="D5" s="663" t="s">
        <v>457</v>
      </c>
      <c r="E5" s="654" t="s">
        <v>227</v>
      </c>
      <c r="F5" s="656" t="s">
        <v>455</v>
      </c>
      <c r="G5" s="658" t="s">
        <v>899</v>
      </c>
      <c r="H5" s="658" t="s">
        <v>916</v>
      </c>
      <c r="I5" s="665" t="s">
        <v>331</v>
      </c>
      <c r="J5" s="666"/>
    </row>
    <row r="6" spans="1:12" s="10" customFormat="1" ht="40.9" customHeight="1" thickBot="1" x14ac:dyDescent="0.25">
      <c r="A6" s="653"/>
      <c r="B6" s="661"/>
      <c r="C6" s="661"/>
      <c r="D6" s="664"/>
      <c r="E6" s="655"/>
      <c r="F6" s="657"/>
      <c r="G6" s="659"/>
      <c r="H6" s="667"/>
      <c r="I6" s="212" t="s">
        <v>446</v>
      </c>
      <c r="J6" s="213" t="s">
        <v>447</v>
      </c>
    </row>
    <row r="7" spans="1:12" s="47" customFormat="1" ht="15.75" thickBot="1" x14ac:dyDescent="0.25">
      <c r="A7" s="214">
        <v>1</v>
      </c>
      <c r="B7" s="215">
        <v>2</v>
      </c>
      <c r="C7" s="215">
        <v>3</v>
      </c>
      <c r="D7" s="216">
        <v>4</v>
      </c>
      <c r="E7" s="217">
        <v>5</v>
      </c>
      <c r="F7" s="218"/>
      <c r="G7" s="219" t="s">
        <v>83</v>
      </c>
      <c r="H7" s="220" t="s">
        <v>84</v>
      </c>
      <c r="I7" s="221" t="s">
        <v>85</v>
      </c>
      <c r="J7" s="222" t="s">
        <v>914</v>
      </c>
    </row>
    <row r="8" spans="1:12" s="62" customFormat="1" ht="48" thickBot="1" x14ac:dyDescent="0.25">
      <c r="A8" s="223">
        <v>2000</v>
      </c>
      <c r="B8" s="224" t="s">
        <v>458</v>
      </c>
      <c r="C8" s="225" t="s">
        <v>459</v>
      </c>
      <c r="D8" s="226" t="s">
        <v>459</v>
      </c>
      <c r="E8" s="227" t="s">
        <v>926</v>
      </c>
      <c r="F8" s="228"/>
      <c r="G8" s="87">
        <f>I8</f>
        <v>240451.20000000001</v>
      </c>
      <c r="H8" s="87">
        <f>I8+J8</f>
        <v>297319.7</v>
      </c>
      <c r="I8" s="87">
        <f>I9+I48+I92+I145+I214+I244+I275+I307+I165</f>
        <v>240451.20000000001</v>
      </c>
      <c r="J8" s="96">
        <f>J9+J165+J214+J244+J34</f>
        <v>56868.5</v>
      </c>
      <c r="K8" s="61"/>
      <c r="L8" s="61"/>
    </row>
    <row r="9" spans="1:12" s="63" customFormat="1" ht="64.5" customHeight="1" x14ac:dyDescent="0.2">
      <c r="A9" s="229">
        <v>2100</v>
      </c>
      <c r="B9" s="230" t="s">
        <v>274</v>
      </c>
      <c r="C9" s="231" t="s">
        <v>197</v>
      </c>
      <c r="D9" s="232" t="s">
        <v>197</v>
      </c>
      <c r="E9" s="233" t="s">
        <v>927</v>
      </c>
      <c r="F9" s="234" t="s">
        <v>460</v>
      </c>
      <c r="G9" s="87">
        <f t="shared" ref="G9:G75" si="0">I9</f>
        <v>100906</v>
      </c>
      <c r="H9" s="87">
        <f t="shared" ref="H9:H75" si="1">I9+J9</f>
        <v>128814</v>
      </c>
      <c r="I9" s="95">
        <f>I11+I20+I31</f>
        <v>100906</v>
      </c>
      <c r="J9" s="96">
        <f>J11+J31</f>
        <v>27908</v>
      </c>
    </row>
    <row r="10" spans="1:12" s="64" customFormat="1" ht="11.25" customHeight="1" x14ac:dyDescent="0.2">
      <c r="A10" s="235"/>
      <c r="B10" s="230"/>
      <c r="C10" s="231"/>
      <c r="D10" s="232"/>
      <c r="E10" s="91" t="s">
        <v>137</v>
      </c>
      <c r="F10" s="236"/>
      <c r="G10" s="86">
        <f t="shared" si="0"/>
        <v>0</v>
      </c>
      <c r="H10" s="87">
        <f t="shared" si="1"/>
        <v>0</v>
      </c>
      <c r="I10" s="88"/>
      <c r="J10" s="89"/>
    </row>
    <row r="11" spans="1:12" s="65" customFormat="1" ht="48" x14ac:dyDescent="0.2">
      <c r="A11" s="237">
        <v>2110</v>
      </c>
      <c r="B11" s="230" t="s">
        <v>274</v>
      </c>
      <c r="C11" s="238" t="s">
        <v>198</v>
      </c>
      <c r="D11" s="239" t="s">
        <v>197</v>
      </c>
      <c r="E11" s="84" t="s">
        <v>27</v>
      </c>
      <c r="F11" s="85" t="s">
        <v>461</v>
      </c>
      <c r="G11" s="87">
        <f t="shared" si="0"/>
        <v>92716</v>
      </c>
      <c r="H11" s="87">
        <f t="shared" si="1"/>
        <v>105124</v>
      </c>
      <c r="I11" s="92">
        <f>I13</f>
        <v>92716</v>
      </c>
      <c r="J11" s="96">
        <f>J13</f>
        <v>12408</v>
      </c>
    </row>
    <row r="12" spans="1:12" s="65" customFormat="1" ht="10.5" customHeight="1" x14ac:dyDescent="0.2">
      <c r="A12" s="237"/>
      <c r="B12" s="230"/>
      <c r="C12" s="238"/>
      <c r="D12" s="239"/>
      <c r="E12" s="91" t="s">
        <v>138</v>
      </c>
      <c r="F12" s="85"/>
      <c r="G12" s="86">
        <f t="shared" si="0"/>
        <v>0</v>
      </c>
      <c r="H12" s="87">
        <f t="shared" si="1"/>
        <v>0</v>
      </c>
      <c r="I12" s="92"/>
      <c r="J12" s="89"/>
    </row>
    <row r="13" spans="1:12" s="64" customFormat="1" ht="24" x14ac:dyDescent="0.2">
      <c r="A13" s="237">
        <v>2111</v>
      </c>
      <c r="B13" s="240" t="s">
        <v>274</v>
      </c>
      <c r="C13" s="241" t="s">
        <v>198</v>
      </c>
      <c r="D13" s="242" t="s">
        <v>198</v>
      </c>
      <c r="E13" s="91" t="s">
        <v>31</v>
      </c>
      <c r="F13" s="105" t="s">
        <v>462</v>
      </c>
      <c r="G13" s="86">
        <f t="shared" si="0"/>
        <v>92716</v>
      </c>
      <c r="H13" s="87">
        <f t="shared" si="1"/>
        <v>105124</v>
      </c>
      <c r="I13" s="88">
        <f>88584+1500+1000+1632</f>
        <v>92716</v>
      </c>
      <c r="J13" s="89">
        <f>5954+5954+500</f>
        <v>12408</v>
      </c>
    </row>
    <row r="14" spans="1:12" s="64" customFormat="1" ht="24" x14ac:dyDescent="0.2">
      <c r="A14" s="237">
        <v>2112</v>
      </c>
      <c r="B14" s="240" t="s">
        <v>274</v>
      </c>
      <c r="C14" s="241" t="s">
        <v>198</v>
      </c>
      <c r="D14" s="242" t="s">
        <v>199</v>
      </c>
      <c r="E14" s="91" t="s">
        <v>463</v>
      </c>
      <c r="F14" s="105" t="s">
        <v>464</v>
      </c>
      <c r="G14" s="86">
        <f t="shared" si="0"/>
        <v>0</v>
      </c>
      <c r="H14" s="87">
        <f t="shared" si="1"/>
        <v>0</v>
      </c>
      <c r="I14" s="88"/>
      <c r="J14" s="89"/>
    </row>
    <row r="15" spans="1:12" s="64" customFormat="1" ht="15.75" x14ac:dyDescent="0.2">
      <c r="A15" s="237">
        <v>2113</v>
      </c>
      <c r="B15" s="240" t="s">
        <v>274</v>
      </c>
      <c r="C15" s="241" t="s">
        <v>198</v>
      </c>
      <c r="D15" s="242" t="s">
        <v>76</v>
      </c>
      <c r="E15" s="91" t="s">
        <v>467</v>
      </c>
      <c r="F15" s="105" t="s">
        <v>468</v>
      </c>
      <c r="G15" s="86">
        <f t="shared" si="0"/>
        <v>0</v>
      </c>
      <c r="H15" s="87">
        <f t="shared" si="1"/>
        <v>0</v>
      </c>
      <c r="I15" s="88"/>
      <c r="J15" s="89"/>
    </row>
    <row r="16" spans="1:12" s="64" customFormat="1" ht="15.75" x14ac:dyDescent="0.2">
      <c r="A16" s="237">
        <v>2120</v>
      </c>
      <c r="B16" s="230" t="s">
        <v>274</v>
      </c>
      <c r="C16" s="238" t="s">
        <v>199</v>
      </c>
      <c r="D16" s="239" t="s">
        <v>197</v>
      </c>
      <c r="E16" s="84" t="s">
        <v>469</v>
      </c>
      <c r="F16" s="243" t="s">
        <v>470</v>
      </c>
      <c r="G16" s="86">
        <f t="shared" si="0"/>
        <v>0</v>
      </c>
      <c r="H16" s="87">
        <f t="shared" si="1"/>
        <v>0</v>
      </c>
      <c r="I16" s="88"/>
      <c r="J16" s="89"/>
    </row>
    <row r="17" spans="1:10" s="65" customFormat="1" ht="10.5" customHeight="1" x14ac:dyDescent="0.2">
      <c r="A17" s="237"/>
      <c r="B17" s="230"/>
      <c r="C17" s="238"/>
      <c r="D17" s="239"/>
      <c r="E17" s="91" t="s">
        <v>138</v>
      </c>
      <c r="F17" s="85"/>
      <c r="G17" s="86">
        <f t="shared" si="0"/>
        <v>0</v>
      </c>
      <c r="H17" s="87">
        <f t="shared" si="1"/>
        <v>0</v>
      </c>
      <c r="I17" s="92"/>
      <c r="J17" s="89"/>
    </row>
    <row r="18" spans="1:10" s="64" customFormat="1" ht="16.5" customHeight="1" x14ac:dyDescent="0.2">
      <c r="A18" s="237">
        <v>2121</v>
      </c>
      <c r="B18" s="240" t="s">
        <v>274</v>
      </c>
      <c r="C18" s="241" t="s">
        <v>199</v>
      </c>
      <c r="D18" s="242" t="s">
        <v>198</v>
      </c>
      <c r="E18" s="244" t="s">
        <v>32</v>
      </c>
      <c r="F18" s="105" t="s">
        <v>471</v>
      </c>
      <c r="G18" s="86">
        <f t="shared" si="0"/>
        <v>0</v>
      </c>
      <c r="H18" s="87">
        <f t="shared" si="1"/>
        <v>0</v>
      </c>
      <c r="I18" s="88"/>
      <c r="J18" s="89"/>
    </row>
    <row r="19" spans="1:10" s="64" customFormat="1" ht="28.5" x14ac:dyDescent="0.2">
      <c r="A19" s="237">
        <v>2122</v>
      </c>
      <c r="B19" s="240" t="s">
        <v>274</v>
      </c>
      <c r="C19" s="241" t="s">
        <v>199</v>
      </c>
      <c r="D19" s="242" t="s">
        <v>199</v>
      </c>
      <c r="E19" s="91" t="s">
        <v>472</v>
      </c>
      <c r="F19" s="105" t="s">
        <v>473</v>
      </c>
      <c r="G19" s="86">
        <f t="shared" si="0"/>
        <v>0</v>
      </c>
      <c r="H19" s="87">
        <f t="shared" si="1"/>
        <v>0</v>
      </c>
      <c r="I19" s="88"/>
      <c r="J19" s="89"/>
    </row>
    <row r="20" spans="1:10" s="64" customFormat="1" ht="15.75" x14ac:dyDescent="0.2">
      <c r="A20" s="237">
        <v>2130</v>
      </c>
      <c r="B20" s="230" t="s">
        <v>274</v>
      </c>
      <c r="C20" s="238" t="s">
        <v>76</v>
      </c>
      <c r="D20" s="239" t="s">
        <v>197</v>
      </c>
      <c r="E20" s="84" t="s">
        <v>474</v>
      </c>
      <c r="F20" s="245" t="s">
        <v>475</v>
      </c>
      <c r="G20" s="87">
        <f t="shared" si="0"/>
        <v>1200</v>
      </c>
      <c r="H20" s="87">
        <f t="shared" si="1"/>
        <v>1200</v>
      </c>
      <c r="I20" s="95">
        <f>I24</f>
        <v>1200</v>
      </c>
      <c r="J20" s="89"/>
    </row>
    <row r="21" spans="1:10" s="65" customFormat="1" ht="10.5" customHeight="1" x14ac:dyDescent="0.2">
      <c r="A21" s="237"/>
      <c r="B21" s="230"/>
      <c r="C21" s="238"/>
      <c r="D21" s="239"/>
      <c r="E21" s="91" t="s">
        <v>138</v>
      </c>
      <c r="F21" s="85"/>
      <c r="G21" s="86">
        <f t="shared" si="0"/>
        <v>0</v>
      </c>
      <c r="H21" s="87">
        <f t="shared" si="1"/>
        <v>0</v>
      </c>
      <c r="I21" s="92"/>
      <c r="J21" s="89"/>
    </row>
    <row r="22" spans="1:10" s="64" customFormat="1" ht="24" x14ac:dyDescent="0.2">
      <c r="A22" s="237">
        <v>2131</v>
      </c>
      <c r="B22" s="240" t="s">
        <v>274</v>
      </c>
      <c r="C22" s="241" t="s">
        <v>76</v>
      </c>
      <c r="D22" s="242" t="s">
        <v>198</v>
      </c>
      <c r="E22" s="91" t="s">
        <v>476</v>
      </c>
      <c r="F22" s="105" t="s">
        <v>477</v>
      </c>
      <c r="G22" s="86">
        <f t="shared" si="0"/>
        <v>0</v>
      </c>
      <c r="H22" s="87">
        <f t="shared" si="1"/>
        <v>0</v>
      </c>
      <c r="I22" s="88"/>
      <c r="J22" s="89"/>
    </row>
    <row r="23" spans="1:10" s="64" customFormat="1" ht="14.25" customHeight="1" x14ac:dyDescent="0.2">
      <c r="A23" s="237">
        <v>2132</v>
      </c>
      <c r="B23" s="240" t="s">
        <v>274</v>
      </c>
      <c r="C23" s="241">
        <v>3</v>
      </c>
      <c r="D23" s="242">
        <v>2</v>
      </c>
      <c r="E23" s="91" t="s">
        <v>478</v>
      </c>
      <c r="F23" s="105" t="s">
        <v>479</v>
      </c>
      <c r="G23" s="86">
        <f t="shared" si="0"/>
        <v>0</v>
      </c>
      <c r="H23" s="87">
        <f t="shared" si="1"/>
        <v>0</v>
      </c>
      <c r="I23" s="88"/>
      <c r="J23" s="89"/>
    </row>
    <row r="24" spans="1:10" s="64" customFormat="1" ht="15.75" x14ac:dyDescent="0.2">
      <c r="A24" s="237">
        <v>2133</v>
      </c>
      <c r="B24" s="240" t="s">
        <v>274</v>
      </c>
      <c r="C24" s="241">
        <v>3</v>
      </c>
      <c r="D24" s="242">
        <v>3</v>
      </c>
      <c r="E24" s="91" t="s">
        <v>480</v>
      </c>
      <c r="F24" s="105" t="s">
        <v>481</v>
      </c>
      <c r="G24" s="86">
        <f t="shared" si="0"/>
        <v>1200</v>
      </c>
      <c r="H24" s="87">
        <f t="shared" si="1"/>
        <v>1200</v>
      </c>
      <c r="I24" s="98">
        <v>1200</v>
      </c>
      <c r="J24" s="89"/>
    </row>
    <row r="25" spans="1:10" s="64" customFormat="1" ht="12.75" customHeight="1" x14ac:dyDescent="0.2">
      <c r="A25" s="237">
        <v>2140</v>
      </c>
      <c r="B25" s="230" t="s">
        <v>274</v>
      </c>
      <c r="C25" s="238">
        <v>4</v>
      </c>
      <c r="D25" s="239">
        <v>0</v>
      </c>
      <c r="E25" s="84" t="s">
        <v>482</v>
      </c>
      <c r="F25" s="85" t="s">
        <v>483</v>
      </c>
      <c r="G25" s="86">
        <f t="shared" si="0"/>
        <v>0</v>
      </c>
      <c r="H25" s="87">
        <f t="shared" si="1"/>
        <v>0</v>
      </c>
      <c r="I25" s="88"/>
      <c r="J25" s="89"/>
    </row>
    <row r="26" spans="1:10" s="65" customFormat="1" ht="10.5" customHeight="1" x14ac:dyDescent="0.2">
      <c r="A26" s="237"/>
      <c r="B26" s="230"/>
      <c r="C26" s="238"/>
      <c r="D26" s="239"/>
      <c r="E26" s="91" t="s">
        <v>138</v>
      </c>
      <c r="F26" s="85"/>
      <c r="G26" s="86">
        <f t="shared" si="0"/>
        <v>0</v>
      </c>
      <c r="H26" s="87">
        <f t="shared" si="1"/>
        <v>0</v>
      </c>
      <c r="I26" s="92"/>
      <c r="J26" s="89"/>
    </row>
    <row r="27" spans="1:10" s="64" customFormat="1" ht="15.75" x14ac:dyDescent="0.2">
      <c r="A27" s="237">
        <v>2141</v>
      </c>
      <c r="B27" s="240" t="s">
        <v>274</v>
      </c>
      <c r="C27" s="241">
        <v>4</v>
      </c>
      <c r="D27" s="242">
        <v>1</v>
      </c>
      <c r="E27" s="91" t="s">
        <v>484</v>
      </c>
      <c r="F27" s="94" t="s">
        <v>485</v>
      </c>
      <c r="G27" s="86">
        <f t="shared" si="0"/>
        <v>0</v>
      </c>
      <c r="H27" s="87">
        <f t="shared" si="1"/>
        <v>0</v>
      </c>
      <c r="I27" s="88"/>
      <c r="J27" s="89"/>
    </row>
    <row r="28" spans="1:10" s="64" customFormat="1" ht="36" x14ac:dyDescent="0.2">
      <c r="A28" s="237">
        <v>2150</v>
      </c>
      <c r="B28" s="230" t="s">
        <v>274</v>
      </c>
      <c r="C28" s="238">
        <v>5</v>
      </c>
      <c r="D28" s="239">
        <v>0</v>
      </c>
      <c r="E28" s="84" t="s">
        <v>486</v>
      </c>
      <c r="F28" s="85" t="s">
        <v>487</v>
      </c>
      <c r="G28" s="86">
        <f t="shared" si="0"/>
        <v>0</v>
      </c>
      <c r="H28" s="87">
        <f t="shared" si="1"/>
        <v>0</v>
      </c>
      <c r="I28" s="88"/>
      <c r="J28" s="89"/>
    </row>
    <row r="29" spans="1:10" s="65" customFormat="1" ht="10.5" customHeight="1" x14ac:dyDescent="0.2">
      <c r="A29" s="237"/>
      <c r="B29" s="230"/>
      <c r="C29" s="238"/>
      <c r="D29" s="239"/>
      <c r="E29" s="91" t="s">
        <v>138</v>
      </c>
      <c r="F29" s="85"/>
      <c r="G29" s="86">
        <f t="shared" si="0"/>
        <v>0</v>
      </c>
      <c r="H29" s="87">
        <f t="shared" si="1"/>
        <v>0</v>
      </c>
      <c r="I29" s="92"/>
      <c r="J29" s="89"/>
    </row>
    <row r="30" spans="1:10" s="64" customFormat="1" ht="36" x14ac:dyDescent="0.2">
      <c r="A30" s="237">
        <v>2151</v>
      </c>
      <c r="B30" s="240" t="s">
        <v>274</v>
      </c>
      <c r="C30" s="241">
        <v>5</v>
      </c>
      <c r="D30" s="242">
        <v>1</v>
      </c>
      <c r="E30" s="91" t="s">
        <v>488</v>
      </c>
      <c r="F30" s="94" t="s">
        <v>489</v>
      </c>
      <c r="G30" s="86">
        <f t="shared" si="0"/>
        <v>0</v>
      </c>
      <c r="H30" s="87">
        <f t="shared" si="1"/>
        <v>0</v>
      </c>
      <c r="I30" s="88"/>
      <c r="J30" s="89"/>
    </row>
    <row r="31" spans="1:10" s="64" customFormat="1" ht="36" x14ac:dyDescent="0.2">
      <c r="A31" s="237">
        <v>2160</v>
      </c>
      <c r="B31" s="230" t="s">
        <v>274</v>
      </c>
      <c r="C31" s="238">
        <v>6</v>
      </c>
      <c r="D31" s="239">
        <v>0</v>
      </c>
      <c r="E31" s="84" t="s">
        <v>490</v>
      </c>
      <c r="F31" s="85" t="s">
        <v>491</v>
      </c>
      <c r="G31" s="87">
        <f t="shared" si="0"/>
        <v>6990</v>
      </c>
      <c r="H31" s="87">
        <f t="shared" si="1"/>
        <v>22490</v>
      </c>
      <c r="I31" s="92">
        <f>I33</f>
        <v>6990</v>
      </c>
      <c r="J31" s="96">
        <f>J33</f>
        <v>15500</v>
      </c>
    </row>
    <row r="32" spans="1:10" s="65" customFormat="1" ht="10.5" customHeight="1" x14ac:dyDescent="0.2">
      <c r="A32" s="237"/>
      <c r="B32" s="230"/>
      <c r="C32" s="238"/>
      <c r="D32" s="239"/>
      <c r="E32" s="91" t="s">
        <v>138</v>
      </c>
      <c r="F32" s="85"/>
      <c r="G32" s="86">
        <f t="shared" si="0"/>
        <v>0</v>
      </c>
      <c r="H32" s="87">
        <f t="shared" si="1"/>
        <v>0</v>
      </c>
      <c r="I32" s="92"/>
      <c r="J32" s="89"/>
    </row>
    <row r="33" spans="1:10" s="64" customFormat="1" ht="24" x14ac:dyDescent="0.2">
      <c r="A33" s="237">
        <v>2161</v>
      </c>
      <c r="B33" s="240" t="s">
        <v>274</v>
      </c>
      <c r="C33" s="241">
        <v>6</v>
      </c>
      <c r="D33" s="242">
        <v>1</v>
      </c>
      <c r="E33" s="91" t="s">
        <v>492</v>
      </c>
      <c r="F33" s="105" t="s">
        <v>493</v>
      </c>
      <c r="G33" s="86">
        <f t="shared" si="0"/>
        <v>6990</v>
      </c>
      <c r="H33" s="87">
        <f t="shared" si="1"/>
        <v>22490</v>
      </c>
      <c r="I33" s="88">
        <f>7490-500</f>
        <v>6990</v>
      </c>
      <c r="J33" s="89">
        <v>15500</v>
      </c>
    </row>
    <row r="34" spans="1:10" s="64" customFormat="1" ht="25.5" x14ac:dyDescent="0.2">
      <c r="A34" s="237"/>
      <c r="B34" s="230" t="s">
        <v>274</v>
      </c>
      <c r="C34" s="238" t="s">
        <v>83</v>
      </c>
      <c r="D34" s="239" t="s">
        <v>198</v>
      </c>
      <c r="E34" s="246" t="s">
        <v>918</v>
      </c>
      <c r="F34" s="105"/>
      <c r="G34" s="86"/>
      <c r="H34" s="87">
        <f>J34</f>
        <v>4845</v>
      </c>
      <c r="I34" s="88"/>
      <c r="J34" s="96">
        <f>J36</f>
        <v>4845</v>
      </c>
    </row>
    <row r="35" spans="1:10" s="64" customFormat="1" ht="15.75" x14ac:dyDescent="0.2">
      <c r="A35" s="237"/>
      <c r="B35" s="240"/>
      <c r="C35" s="241"/>
      <c r="D35" s="242"/>
      <c r="E35" s="91" t="s">
        <v>138</v>
      </c>
      <c r="F35" s="105"/>
      <c r="G35" s="86"/>
      <c r="H35" s="87"/>
      <c r="I35" s="88"/>
      <c r="J35" s="96"/>
    </row>
    <row r="36" spans="1:10" s="64" customFormat="1" ht="24" x14ac:dyDescent="0.2">
      <c r="A36" s="237"/>
      <c r="B36" s="240"/>
      <c r="C36" s="241"/>
      <c r="D36" s="242"/>
      <c r="E36" s="91" t="s">
        <v>917</v>
      </c>
      <c r="F36" s="105"/>
      <c r="G36" s="86"/>
      <c r="H36" s="87">
        <f>J36</f>
        <v>4845</v>
      </c>
      <c r="I36" s="88"/>
      <c r="J36" s="89">
        <v>4845</v>
      </c>
    </row>
    <row r="37" spans="1:10" s="64" customFormat="1" ht="24" x14ac:dyDescent="0.2">
      <c r="A37" s="237">
        <v>2170</v>
      </c>
      <c r="B37" s="230" t="s">
        <v>274</v>
      </c>
      <c r="C37" s="238">
        <v>7</v>
      </c>
      <c r="D37" s="239">
        <v>0</v>
      </c>
      <c r="E37" s="84" t="s">
        <v>323</v>
      </c>
      <c r="F37" s="105"/>
      <c r="G37" s="86">
        <f t="shared" si="0"/>
        <v>0</v>
      </c>
      <c r="H37" s="87">
        <f t="shared" si="1"/>
        <v>0</v>
      </c>
      <c r="I37" s="88"/>
      <c r="J37" s="89"/>
    </row>
    <row r="38" spans="1:10" s="65" customFormat="1" ht="10.5" customHeight="1" x14ac:dyDescent="0.2">
      <c r="A38" s="237"/>
      <c r="B38" s="230"/>
      <c r="C38" s="238"/>
      <c r="D38" s="239"/>
      <c r="E38" s="91" t="s">
        <v>138</v>
      </c>
      <c r="F38" s="85"/>
      <c r="G38" s="86">
        <f t="shared" si="0"/>
        <v>0</v>
      </c>
      <c r="H38" s="87">
        <f t="shared" si="1"/>
        <v>0</v>
      </c>
      <c r="I38" s="92"/>
      <c r="J38" s="89"/>
    </row>
    <row r="39" spans="1:10" s="64" customFormat="1" ht="15.75" x14ac:dyDescent="0.2">
      <c r="A39" s="237">
        <v>2171</v>
      </c>
      <c r="B39" s="240" t="s">
        <v>274</v>
      </c>
      <c r="C39" s="241">
        <v>7</v>
      </c>
      <c r="D39" s="242">
        <v>1</v>
      </c>
      <c r="E39" s="91" t="s">
        <v>323</v>
      </c>
      <c r="F39" s="105"/>
      <c r="G39" s="86">
        <f t="shared" si="0"/>
        <v>0</v>
      </c>
      <c r="H39" s="87">
        <f t="shared" si="1"/>
        <v>0</v>
      </c>
      <c r="I39" s="88"/>
      <c r="J39" s="89"/>
    </row>
    <row r="40" spans="1:10" s="64" customFormat="1" ht="29.25" customHeight="1" x14ac:dyDescent="0.2">
      <c r="A40" s="237">
        <v>2180</v>
      </c>
      <c r="B40" s="230" t="s">
        <v>274</v>
      </c>
      <c r="C40" s="238">
        <v>8</v>
      </c>
      <c r="D40" s="239">
        <v>0</v>
      </c>
      <c r="E40" s="84" t="s">
        <v>494</v>
      </c>
      <c r="F40" s="85" t="s">
        <v>495</v>
      </c>
      <c r="G40" s="86">
        <f t="shared" si="0"/>
        <v>0</v>
      </c>
      <c r="H40" s="87">
        <f t="shared" si="1"/>
        <v>0</v>
      </c>
      <c r="I40" s="88"/>
      <c r="J40" s="89"/>
    </row>
    <row r="41" spans="1:10" s="65" customFormat="1" ht="10.5" customHeight="1" x14ac:dyDescent="0.2">
      <c r="A41" s="237"/>
      <c r="B41" s="230"/>
      <c r="C41" s="238"/>
      <c r="D41" s="239"/>
      <c r="E41" s="91" t="s">
        <v>138</v>
      </c>
      <c r="F41" s="85"/>
      <c r="G41" s="86">
        <f t="shared" si="0"/>
        <v>0</v>
      </c>
      <c r="H41" s="87">
        <f t="shared" si="1"/>
        <v>0</v>
      </c>
      <c r="I41" s="92"/>
      <c r="J41" s="89"/>
    </row>
    <row r="42" spans="1:10" s="64" customFormat="1" ht="36" x14ac:dyDescent="0.2">
      <c r="A42" s="237">
        <v>2181</v>
      </c>
      <c r="B42" s="240" t="s">
        <v>274</v>
      </c>
      <c r="C42" s="241">
        <v>8</v>
      </c>
      <c r="D42" s="242">
        <v>1</v>
      </c>
      <c r="E42" s="91" t="s">
        <v>494</v>
      </c>
      <c r="F42" s="94" t="s">
        <v>496</v>
      </c>
      <c r="G42" s="86">
        <f t="shared" si="0"/>
        <v>0</v>
      </c>
      <c r="H42" s="87">
        <f t="shared" si="1"/>
        <v>0</v>
      </c>
      <c r="I42" s="88"/>
      <c r="J42" s="89"/>
    </row>
    <row r="43" spans="1:10" s="64" customFormat="1" ht="15.75" x14ac:dyDescent="0.2">
      <c r="A43" s="237"/>
      <c r="B43" s="240"/>
      <c r="C43" s="241"/>
      <c r="D43" s="242"/>
      <c r="E43" s="247" t="s">
        <v>138</v>
      </c>
      <c r="F43" s="94"/>
      <c r="G43" s="86">
        <f t="shared" si="0"/>
        <v>0</v>
      </c>
      <c r="H43" s="87">
        <f t="shared" si="1"/>
        <v>0</v>
      </c>
      <c r="I43" s="88"/>
      <c r="J43" s="89"/>
    </row>
    <row r="44" spans="1:10" s="64" customFormat="1" ht="15.75" x14ac:dyDescent="0.2">
      <c r="A44" s="237">
        <v>2182</v>
      </c>
      <c r="B44" s="240" t="s">
        <v>274</v>
      </c>
      <c r="C44" s="241">
        <v>8</v>
      </c>
      <c r="D44" s="242">
        <v>1</v>
      </c>
      <c r="E44" s="247" t="s">
        <v>146</v>
      </c>
      <c r="F44" s="94"/>
      <c r="G44" s="86">
        <f t="shared" si="0"/>
        <v>0</v>
      </c>
      <c r="H44" s="87">
        <f t="shared" si="1"/>
        <v>0</v>
      </c>
      <c r="I44" s="88"/>
      <c r="J44" s="89"/>
    </row>
    <row r="45" spans="1:10" s="64" customFormat="1" ht="15.75" x14ac:dyDescent="0.2">
      <c r="A45" s="237">
        <v>2183</v>
      </c>
      <c r="B45" s="240" t="s">
        <v>274</v>
      </c>
      <c r="C45" s="241">
        <v>8</v>
      </c>
      <c r="D45" s="242">
        <v>1</v>
      </c>
      <c r="E45" s="247" t="s">
        <v>147</v>
      </c>
      <c r="F45" s="94"/>
      <c r="G45" s="86">
        <f t="shared" si="0"/>
        <v>0</v>
      </c>
      <c r="H45" s="87">
        <f t="shared" si="1"/>
        <v>0</v>
      </c>
      <c r="I45" s="88"/>
      <c r="J45" s="89"/>
    </row>
    <row r="46" spans="1:10" s="64" customFormat="1" ht="24" x14ac:dyDescent="0.2">
      <c r="A46" s="237">
        <v>2184</v>
      </c>
      <c r="B46" s="240" t="s">
        <v>274</v>
      </c>
      <c r="C46" s="241">
        <v>8</v>
      </c>
      <c r="D46" s="242">
        <v>1</v>
      </c>
      <c r="E46" s="247" t="s">
        <v>152</v>
      </c>
      <c r="F46" s="94"/>
      <c r="G46" s="86">
        <f t="shared" si="0"/>
        <v>0</v>
      </c>
      <c r="H46" s="87">
        <f t="shared" si="1"/>
        <v>0</v>
      </c>
      <c r="I46" s="88"/>
      <c r="J46" s="89"/>
    </row>
    <row r="47" spans="1:10" s="64" customFormat="1" ht="15.75" x14ac:dyDescent="0.2">
      <c r="A47" s="237">
        <v>2185</v>
      </c>
      <c r="B47" s="240" t="s">
        <v>274</v>
      </c>
      <c r="C47" s="241">
        <v>8</v>
      </c>
      <c r="D47" s="242">
        <v>1</v>
      </c>
      <c r="E47" s="247"/>
      <c r="F47" s="94"/>
      <c r="G47" s="86">
        <f t="shared" si="0"/>
        <v>0</v>
      </c>
      <c r="H47" s="87">
        <f t="shared" si="1"/>
        <v>0</v>
      </c>
      <c r="I47" s="88"/>
      <c r="J47" s="89"/>
    </row>
    <row r="48" spans="1:10" s="63" customFormat="1" ht="40.5" customHeight="1" x14ac:dyDescent="0.2">
      <c r="A48" s="248">
        <v>2200</v>
      </c>
      <c r="B48" s="230" t="s">
        <v>275</v>
      </c>
      <c r="C48" s="238">
        <v>0</v>
      </c>
      <c r="D48" s="239">
        <v>0</v>
      </c>
      <c r="E48" s="233" t="s">
        <v>928</v>
      </c>
      <c r="F48" s="101" t="s">
        <v>497</v>
      </c>
      <c r="G48" s="87">
        <f t="shared" si="0"/>
        <v>3860</v>
      </c>
      <c r="H48" s="87">
        <f t="shared" si="1"/>
        <v>3860</v>
      </c>
      <c r="I48" s="92">
        <f>I53</f>
        <v>3860</v>
      </c>
      <c r="J48" s="89"/>
    </row>
    <row r="49" spans="1:10" s="64" customFormat="1" ht="11.25" customHeight="1" x14ac:dyDescent="0.2">
      <c r="A49" s="235"/>
      <c r="B49" s="230"/>
      <c r="C49" s="231"/>
      <c r="D49" s="232"/>
      <c r="E49" s="91" t="s">
        <v>137</v>
      </c>
      <c r="F49" s="236"/>
      <c r="G49" s="86">
        <f t="shared" si="0"/>
        <v>0</v>
      </c>
      <c r="H49" s="87">
        <f t="shared" si="1"/>
        <v>0</v>
      </c>
      <c r="I49" s="88"/>
      <c r="J49" s="89"/>
    </row>
    <row r="50" spans="1:10" s="64" customFormat="1" ht="15.75" x14ac:dyDescent="0.2">
      <c r="A50" s="237">
        <v>2210</v>
      </c>
      <c r="B50" s="230" t="s">
        <v>275</v>
      </c>
      <c r="C50" s="241">
        <v>1</v>
      </c>
      <c r="D50" s="242">
        <v>0</v>
      </c>
      <c r="E50" s="84" t="s">
        <v>498</v>
      </c>
      <c r="F50" s="249" t="s">
        <v>499</v>
      </c>
      <c r="G50" s="86">
        <f t="shared" si="0"/>
        <v>0</v>
      </c>
      <c r="H50" s="87">
        <f t="shared" si="1"/>
        <v>0</v>
      </c>
      <c r="I50" s="88"/>
      <c r="J50" s="89"/>
    </row>
    <row r="51" spans="1:10" s="65" customFormat="1" ht="10.5" customHeight="1" x14ac:dyDescent="0.2">
      <c r="A51" s="237"/>
      <c r="B51" s="230"/>
      <c r="C51" s="238"/>
      <c r="D51" s="239"/>
      <c r="E51" s="91" t="s">
        <v>138</v>
      </c>
      <c r="F51" s="85"/>
      <c r="G51" s="86">
        <f t="shared" si="0"/>
        <v>0</v>
      </c>
      <c r="H51" s="87">
        <f t="shared" si="1"/>
        <v>0</v>
      </c>
      <c r="I51" s="92"/>
      <c r="J51" s="89"/>
    </row>
    <row r="52" spans="1:10" s="64" customFormat="1" ht="15.75" x14ac:dyDescent="0.2">
      <c r="A52" s="237">
        <v>2211</v>
      </c>
      <c r="B52" s="240" t="s">
        <v>275</v>
      </c>
      <c r="C52" s="241">
        <v>1</v>
      </c>
      <c r="D52" s="242">
        <v>1</v>
      </c>
      <c r="E52" s="91" t="s">
        <v>500</v>
      </c>
      <c r="F52" s="94" t="s">
        <v>501</v>
      </c>
      <c r="G52" s="86">
        <f t="shared" si="0"/>
        <v>0</v>
      </c>
      <c r="H52" s="87">
        <f t="shared" si="1"/>
        <v>0</v>
      </c>
      <c r="I52" s="88"/>
      <c r="J52" s="89"/>
    </row>
    <row r="53" spans="1:10" s="64" customFormat="1" ht="15.75" x14ac:dyDescent="0.2">
      <c r="A53" s="237">
        <v>2220</v>
      </c>
      <c r="B53" s="230" t="s">
        <v>275</v>
      </c>
      <c r="C53" s="238">
        <v>2</v>
      </c>
      <c r="D53" s="239">
        <v>0</v>
      </c>
      <c r="E53" s="84" t="s">
        <v>502</v>
      </c>
      <c r="F53" s="249" t="s">
        <v>503</v>
      </c>
      <c r="G53" s="86">
        <f t="shared" si="0"/>
        <v>3860</v>
      </c>
      <c r="H53" s="87">
        <f t="shared" si="1"/>
        <v>3860</v>
      </c>
      <c r="I53" s="88">
        <f>I55</f>
        <v>3860</v>
      </c>
      <c r="J53" s="89"/>
    </row>
    <row r="54" spans="1:10" s="65" customFormat="1" ht="10.5" customHeight="1" x14ac:dyDescent="0.2">
      <c r="A54" s="237"/>
      <c r="B54" s="230"/>
      <c r="C54" s="238"/>
      <c r="D54" s="239"/>
      <c r="E54" s="91" t="s">
        <v>138</v>
      </c>
      <c r="F54" s="85"/>
      <c r="G54" s="86">
        <f t="shared" si="0"/>
        <v>0</v>
      </c>
      <c r="H54" s="87">
        <f t="shared" si="1"/>
        <v>0</v>
      </c>
      <c r="I54" s="92"/>
      <c r="J54" s="89"/>
    </row>
    <row r="55" spans="1:10" s="64" customFormat="1" ht="15.75" x14ac:dyDescent="0.2">
      <c r="A55" s="237">
        <v>2221</v>
      </c>
      <c r="B55" s="240" t="s">
        <v>275</v>
      </c>
      <c r="C55" s="241">
        <v>2</v>
      </c>
      <c r="D55" s="242">
        <v>1</v>
      </c>
      <c r="E55" s="91" t="s">
        <v>504</v>
      </c>
      <c r="F55" s="94" t="s">
        <v>505</v>
      </c>
      <c r="G55" s="86">
        <f t="shared" si="0"/>
        <v>3860</v>
      </c>
      <c r="H55" s="87">
        <f t="shared" si="1"/>
        <v>3860</v>
      </c>
      <c r="I55" s="88">
        <v>3860</v>
      </c>
      <c r="J55" s="89"/>
    </row>
    <row r="56" spans="1:10" s="64" customFormat="1" ht="15.75" x14ac:dyDescent="0.2">
      <c r="A56" s="237">
        <v>2230</v>
      </c>
      <c r="B56" s="230" t="s">
        <v>275</v>
      </c>
      <c r="C56" s="241">
        <v>3</v>
      </c>
      <c r="D56" s="242">
        <v>0</v>
      </c>
      <c r="E56" s="84" t="s">
        <v>506</v>
      </c>
      <c r="F56" s="249" t="s">
        <v>507</v>
      </c>
      <c r="G56" s="86">
        <f t="shared" si="0"/>
        <v>0</v>
      </c>
      <c r="H56" s="87">
        <f t="shared" si="1"/>
        <v>0</v>
      </c>
      <c r="I56" s="88"/>
      <c r="J56" s="89"/>
    </row>
    <row r="57" spans="1:10" s="65" customFormat="1" ht="10.5" customHeight="1" x14ac:dyDescent="0.2">
      <c r="A57" s="237"/>
      <c r="B57" s="230"/>
      <c r="C57" s="238"/>
      <c r="D57" s="239"/>
      <c r="E57" s="91" t="s">
        <v>138</v>
      </c>
      <c r="F57" s="85"/>
      <c r="G57" s="86">
        <f t="shared" si="0"/>
        <v>0</v>
      </c>
      <c r="H57" s="87">
        <f t="shared" si="1"/>
        <v>0</v>
      </c>
      <c r="I57" s="92"/>
      <c r="J57" s="89"/>
    </row>
    <row r="58" spans="1:10" s="64" customFormat="1" ht="15.75" x14ac:dyDescent="0.2">
      <c r="A58" s="237">
        <v>2231</v>
      </c>
      <c r="B58" s="240" t="s">
        <v>275</v>
      </c>
      <c r="C58" s="241">
        <v>3</v>
      </c>
      <c r="D58" s="242">
        <v>1</v>
      </c>
      <c r="E58" s="91" t="s">
        <v>508</v>
      </c>
      <c r="F58" s="94" t="s">
        <v>509</v>
      </c>
      <c r="G58" s="86">
        <f t="shared" si="0"/>
        <v>0</v>
      </c>
      <c r="H58" s="87">
        <f t="shared" si="1"/>
        <v>0</v>
      </c>
      <c r="I58" s="88"/>
      <c r="J58" s="89"/>
    </row>
    <row r="59" spans="1:10" s="64" customFormat="1" ht="24" x14ac:dyDescent="0.2">
      <c r="A59" s="237">
        <v>2240</v>
      </c>
      <c r="B59" s="230" t="s">
        <v>275</v>
      </c>
      <c r="C59" s="238">
        <v>4</v>
      </c>
      <c r="D59" s="239">
        <v>0</v>
      </c>
      <c r="E59" s="84" t="s">
        <v>510</v>
      </c>
      <c r="F59" s="85" t="s">
        <v>511</v>
      </c>
      <c r="G59" s="86">
        <f t="shared" si="0"/>
        <v>0</v>
      </c>
      <c r="H59" s="87">
        <f t="shared" si="1"/>
        <v>0</v>
      </c>
      <c r="I59" s="88"/>
      <c r="J59" s="89"/>
    </row>
    <row r="60" spans="1:10" s="65" customFormat="1" ht="10.5" customHeight="1" x14ac:dyDescent="0.2">
      <c r="A60" s="237"/>
      <c r="B60" s="230"/>
      <c r="C60" s="238"/>
      <c r="D60" s="239"/>
      <c r="E60" s="91" t="s">
        <v>138</v>
      </c>
      <c r="F60" s="85"/>
      <c r="G60" s="86">
        <f t="shared" si="0"/>
        <v>0</v>
      </c>
      <c r="H60" s="87">
        <f t="shared" si="1"/>
        <v>0</v>
      </c>
      <c r="I60" s="92"/>
      <c r="J60" s="89"/>
    </row>
    <row r="61" spans="1:10" s="64" customFormat="1" ht="24" x14ac:dyDescent="0.2">
      <c r="A61" s="237">
        <v>2241</v>
      </c>
      <c r="B61" s="240" t="s">
        <v>275</v>
      </c>
      <c r="C61" s="241">
        <v>4</v>
      </c>
      <c r="D61" s="242">
        <v>1</v>
      </c>
      <c r="E61" s="91" t="s">
        <v>510</v>
      </c>
      <c r="F61" s="94" t="s">
        <v>511</v>
      </c>
      <c r="G61" s="86">
        <f t="shared" si="0"/>
        <v>0</v>
      </c>
      <c r="H61" s="87">
        <f t="shared" si="1"/>
        <v>0</v>
      </c>
      <c r="I61" s="88"/>
      <c r="J61" s="89"/>
    </row>
    <row r="62" spans="1:10" s="65" customFormat="1" ht="10.5" customHeight="1" x14ac:dyDescent="0.2">
      <c r="A62" s="237"/>
      <c r="B62" s="230"/>
      <c r="C62" s="238"/>
      <c r="D62" s="239"/>
      <c r="E62" s="91" t="s">
        <v>138</v>
      </c>
      <c r="F62" s="85"/>
      <c r="G62" s="86">
        <f t="shared" si="0"/>
        <v>0</v>
      </c>
      <c r="H62" s="87">
        <f t="shared" si="1"/>
        <v>0</v>
      </c>
      <c r="I62" s="92"/>
      <c r="J62" s="89"/>
    </row>
    <row r="63" spans="1:10" s="64" customFormat="1" ht="24" x14ac:dyDescent="0.2">
      <c r="A63" s="237">
        <v>2250</v>
      </c>
      <c r="B63" s="230" t="s">
        <v>275</v>
      </c>
      <c r="C63" s="238">
        <v>5</v>
      </c>
      <c r="D63" s="239">
        <v>0</v>
      </c>
      <c r="E63" s="84" t="s">
        <v>512</v>
      </c>
      <c r="F63" s="85" t="s">
        <v>513</v>
      </c>
      <c r="G63" s="86">
        <f t="shared" si="0"/>
        <v>0</v>
      </c>
      <c r="H63" s="87">
        <f t="shared" si="1"/>
        <v>0</v>
      </c>
      <c r="I63" s="88"/>
      <c r="J63" s="89"/>
    </row>
    <row r="64" spans="1:10" s="65" customFormat="1" ht="10.5" customHeight="1" x14ac:dyDescent="0.2">
      <c r="A64" s="237"/>
      <c r="B64" s="230"/>
      <c r="C64" s="238"/>
      <c r="D64" s="239"/>
      <c r="E64" s="91" t="s">
        <v>138</v>
      </c>
      <c r="F64" s="85"/>
      <c r="G64" s="86">
        <f t="shared" si="0"/>
        <v>0</v>
      </c>
      <c r="H64" s="87">
        <f t="shared" si="1"/>
        <v>0</v>
      </c>
      <c r="I64" s="92"/>
      <c r="J64" s="89"/>
    </row>
    <row r="65" spans="1:10" s="64" customFormat="1" ht="15.75" x14ac:dyDescent="0.2">
      <c r="A65" s="237">
        <v>2251</v>
      </c>
      <c r="B65" s="240" t="s">
        <v>275</v>
      </c>
      <c r="C65" s="241">
        <v>5</v>
      </c>
      <c r="D65" s="242">
        <v>1</v>
      </c>
      <c r="E65" s="91" t="s">
        <v>512</v>
      </c>
      <c r="F65" s="94" t="s">
        <v>514</v>
      </c>
      <c r="G65" s="86">
        <f t="shared" si="0"/>
        <v>0</v>
      </c>
      <c r="H65" s="87">
        <f t="shared" si="1"/>
        <v>0</v>
      </c>
      <c r="I65" s="88"/>
      <c r="J65" s="89"/>
    </row>
    <row r="66" spans="1:10" s="63" customFormat="1" ht="58.5" customHeight="1" x14ac:dyDescent="0.2">
      <c r="A66" s="248">
        <v>2300</v>
      </c>
      <c r="B66" s="250" t="s">
        <v>276</v>
      </c>
      <c r="C66" s="238">
        <v>0</v>
      </c>
      <c r="D66" s="239">
        <v>0</v>
      </c>
      <c r="E66" s="100" t="s">
        <v>929</v>
      </c>
      <c r="F66" s="101" t="s">
        <v>515</v>
      </c>
      <c r="G66" s="86">
        <f t="shared" si="0"/>
        <v>0</v>
      </c>
      <c r="H66" s="87">
        <f t="shared" si="1"/>
        <v>0</v>
      </c>
      <c r="I66" s="88"/>
      <c r="J66" s="89"/>
    </row>
    <row r="67" spans="1:10" s="64" customFormat="1" ht="11.25" customHeight="1" x14ac:dyDescent="0.2">
      <c r="A67" s="235"/>
      <c r="B67" s="230"/>
      <c r="C67" s="231"/>
      <c r="D67" s="232"/>
      <c r="E67" s="91" t="s">
        <v>137</v>
      </c>
      <c r="F67" s="236"/>
      <c r="G67" s="86">
        <f t="shared" si="0"/>
        <v>0</v>
      </c>
      <c r="H67" s="87">
        <f t="shared" si="1"/>
        <v>0</v>
      </c>
      <c r="I67" s="88"/>
      <c r="J67" s="89"/>
    </row>
    <row r="68" spans="1:10" s="64" customFormat="1" ht="15.75" x14ac:dyDescent="0.2">
      <c r="A68" s="237">
        <v>2310</v>
      </c>
      <c r="B68" s="250" t="s">
        <v>276</v>
      </c>
      <c r="C68" s="238">
        <v>1</v>
      </c>
      <c r="D68" s="239">
        <v>0</v>
      </c>
      <c r="E68" s="84" t="s">
        <v>60</v>
      </c>
      <c r="F68" s="85" t="s">
        <v>517</v>
      </c>
      <c r="G68" s="86">
        <f t="shared" si="0"/>
        <v>0</v>
      </c>
      <c r="H68" s="87">
        <f t="shared" si="1"/>
        <v>0</v>
      </c>
      <c r="I68" s="88"/>
      <c r="J68" s="89"/>
    </row>
    <row r="69" spans="1:10" s="65" customFormat="1" ht="10.5" customHeight="1" x14ac:dyDescent="0.2">
      <c r="A69" s="237"/>
      <c r="B69" s="230"/>
      <c r="C69" s="238"/>
      <c r="D69" s="239"/>
      <c r="E69" s="91" t="s">
        <v>138</v>
      </c>
      <c r="F69" s="85"/>
      <c r="G69" s="86">
        <f t="shared" si="0"/>
        <v>0</v>
      </c>
      <c r="H69" s="87">
        <f t="shared" si="1"/>
        <v>0</v>
      </c>
      <c r="I69" s="92"/>
      <c r="J69" s="89"/>
    </row>
    <row r="70" spans="1:10" s="64" customFormat="1" ht="15.75" x14ac:dyDescent="0.2">
      <c r="A70" s="237">
        <v>2311</v>
      </c>
      <c r="B70" s="251" t="s">
        <v>276</v>
      </c>
      <c r="C70" s="241">
        <v>1</v>
      </c>
      <c r="D70" s="242">
        <v>1</v>
      </c>
      <c r="E70" s="91" t="s">
        <v>516</v>
      </c>
      <c r="F70" s="94" t="s">
        <v>518</v>
      </c>
      <c r="G70" s="86">
        <f t="shared" si="0"/>
        <v>0</v>
      </c>
      <c r="H70" s="87">
        <f t="shared" si="1"/>
        <v>0</v>
      </c>
      <c r="I70" s="88"/>
      <c r="J70" s="89"/>
    </row>
    <row r="71" spans="1:10" s="64" customFormat="1" ht="15.75" x14ac:dyDescent="0.2">
      <c r="A71" s="237">
        <v>2312</v>
      </c>
      <c r="B71" s="251" t="s">
        <v>276</v>
      </c>
      <c r="C71" s="241">
        <v>1</v>
      </c>
      <c r="D71" s="242">
        <v>2</v>
      </c>
      <c r="E71" s="91" t="s">
        <v>61</v>
      </c>
      <c r="F71" s="94"/>
      <c r="G71" s="86">
        <f t="shared" si="0"/>
        <v>0</v>
      </c>
      <c r="H71" s="87">
        <f t="shared" si="1"/>
        <v>0</v>
      </c>
      <c r="I71" s="88"/>
      <c r="J71" s="89"/>
    </row>
    <row r="72" spans="1:10" s="64" customFormat="1" ht="15.75" x14ac:dyDescent="0.2">
      <c r="A72" s="237">
        <v>2313</v>
      </c>
      <c r="B72" s="251" t="s">
        <v>276</v>
      </c>
      <c r="C72" s="241">
        <v>1</v>
      </c>
      <c r="D72" s="242">
        <v>3</v>
      </c>
      <c r="E72" s="91" t="s">
        <v>62</v>
      </c>
      <c r="F72" s="94"/>
      <c r="G72" s="86">
        <f t="shared" si="0"/>
        <v>0</v>
      </c>
      <c r="H72" s="87">
        <f t="shared" si="1"/>
        <v>0</v>
      </c>
      <c r="I72" s="88"/>
      <c r="J72" s="89"/>
    </row>
    <row r="73" spans="1:10" s="64" customFormat="1" ht="15.75" x14ac:dyDescent="0.2">
      <c r="A73" s="237">
        <v>2320</v>
      </c>
      <c r="B73" s="250" t="s">
        <v>276</v>
      </c>
      <c r="C73" s="238">
        <v>2</v>
      </c>
      <c r="D73" s="239">
        <v>0</v>
      </c>
      <c r="E73" s="84" t="s">
        <v>63</v>
      </c>
      <c r="F73" s="85" t="s">
        <v>519</v>
      </c>
      <c r="G73" s="86">
        <f t="shared" si="0"/>
        <v>0</v>
      </c>
      <c r="H73" s="87">
        <f t="shared" si="1"/>
        <v>0</v>
      </c>
      <c r="I73" s="88"/>
      <c r="J73" s="89"/>
    </row>
    <row r="74" spans="1:10" s="65" customFormat="1" ht="10.5" customHeight="1" x14ac:dyDescent="0.2">
      <c r="A74" s="237"/>
      <c r="B74" s="230"/>
      <c r="C74" s="238"/>
      <c r="D74" s="239"/>
      <c r="E74" s="91" t="s">
        <v>138</v>
      </c>
      <c r="F74" s="85"/>
      <c r="G74" s="86">
        <f t="shared" si="0"/>
        <v>0</v>
      </c>
      <c r="H74" s="87">
        <f t="shared" si="1"/>
        <v>0</v>
      </c>
      <c r="I74" s="92"/>
      <c r="J74" s="89"/>
    </row>
    <row r="75" spans="1:10" s="64" customFormat="1" ht="15.75" x14ac:dyDescent="0.2">
      <c r="A75" s="237">
        <v>2321</v>
      </c>
      <c r="B75" s="251" t="s">
        <v>276</v>
      </c>
      <c r="C75" s="241">
        <v>2</v>
      </c>
      <c r="D75" s="242">
        <v>1</v>
      </c>
      <c r="E75" s="91" t="s">
        <v>64</v>
      </c>
      <c r="F75" s="94" t="s">
        <v>520</v>
      </c>
      <c r="G75" s="86">
        <f t="shared" si="0"/>
        <v>0</v>
      </c>
      <c r="H75" s="87">
        <f t="shared" si="1"/>
        <v>0</v>
      </c>
      <c r="I75" s="88"/>
      <c r="J75" s="89"/>
    </row>
    <row r="76" spans="1:10" s="64" customFormat="1" ht="24" x14ac:dyDescent="0.2">
      <c r="A76" s="237">
        <v>2330</v>
      </c>
      <c r="B76" s="250" t="s">
        <v>276</v>
      </c>
      <c r="C76" s="238">
        <v>3</v>
      </c>
      <c r="D76" s="239">
        <v>0</v>
      </c>
      <c r="E76" s="84" t="s">
        <v>65</v>
      </c>
      <c r="F76" s="85" t="s">
        <v>521</v>
      </c>
      <c r="G76" s="86">
        <f t="shared" ref="G76:G139" si="2">I76</f>
        <v>0</v>
      </c>
      <c r="H76" s="87">
        <f t="shared" ref="H76:H139" si="3">I76+J76</f>
        <v>0</v>
      </c>
      <c r="I76" s="88"/>
      <c r="J76" s="89"/>
    </row>
    <row r="77" spans="1:10" s="65" customFormat="1" ht="10.5" customHeight="1" x14ac:dyDescent="0.2">
      <c r="A77" s="237"/>
      <c r="B77" s="230"/>
      <c r="C77" s="238"/>
      <c r="D77" s="239"/>
      <c r="E77" s="91" t="s">
        <v>138</v>
      </c>
      <c r="F77" s="85"/>
      <c r="G77" s="86">
        <f t="shared" si="2"/>
        <v>0</v>
      </c>
      <c r="H77" s="87">
        <f t="shared" si="3"/>
        <v>0</v>
      </c>
      <c r="I77" s="92"/>
      <c r="J77" s="89"/>
    </row>
    <row r="78" spans="1:10" s="64" customFormat="1" ht="15.75" x14ac:dyDescent="0.2">
      <c r="A78" s="237">
        <v>2331</v>
      </c>
      <c r="B78" s="251" t="s">
        <v>276</v>
      </c>
      <c r="C78" s="241">
        <v>3</v>
      </c>
      <c r="D78" s="242">
        <v>1</v>
      </c>
      <c r="E78" s="91" t="s">
        <v>522</v>
      </c>
      <c r="F78" s="94" t="s">
        <v>523</v>
      </c>
      <c r="G78" s="86">
        <f t="shared" si="2"/>
        <v>0</v>
      </c>
      <c r="H78" s="87">
        <f t="shared" si="3"/>
        <v>0</v>
      </c>
      <c r="I78" s="88"/>
      <c r="J78" s="89"/>
    </row>
    <row r="79" spans="1:10" s="64" customFormat="1" ht="15.75" x14ac:dyDescent="0.2">
      <c r="A79" s="237">
        <v>2332</v>
      </c>
      <c r="B79" s="251" t="s">
        <v>276</v>
      </c>
      <c r="C79" s="241">
        <v>3</v>
      </c>
      <c r="D79" s="242">
        <v>2</v>
      </c>
      <c r="E79" s="91" t="s">
        <v>66</v>
      </c>
      <c r="F79" s="94"/>
      <c r="G79" s="86">
        <f t="shared" si="2"/>
        <v>0</v>
      </c>
      <c r="H79" s="87">
        <f t="shared" si="3"/>
        <v>0</v>
      </c>
      <c r="I79" s="88"/>
      <c r="J79" s="89"/>
    </row>
    <row r="80" spans="1:10" s="64" customFormat="1" ht="15.75" x14ac:dyDescent="0.2">
      <c r="A80" s="237">
        <v>2340</v>
      </c>
      <c r="B80" s="250" t="s">
        <v>276</v>
      </c>
      <c r="C80" s="238">
        <v>4</v>
      </c>
      <c r="D80" s="239">
        <v>0</v>
      </c>
      <c r="E80" s="84" t="s">
        <v>67</v>
      </c>
      <c r="F80" s="94"/>
      <c r="G80" s="86">
        <f t="shared" si="2"/>
        <v>0</v>
      </c>
      <c r="H80" s="87">
        <f t="shared" si="3"/>
        <v>0</v>
      </c>
      <c r="I80" s="88"/>
      <c r="J80" s="89"/>
    </row>
    <row r="81" spans="1:10" s="65" customFormat="1" ht="10.5" customHeight="1" x14ac:dyDescent="0.2">
      <c r="A81" s="237"/>
      <c r="B81" s="230"/>
      <c r="C81" s="238"/>
      <c r="D81" s="239"/>
      <c r="E81" s="91" t="s">
        <v>138</v>
      </c>
      <c r="F81" s="85"/>
      <c r="G81" s="86">
        <f t="shared" si="2"/>
        <v>0</v>
      </c>
      <c r="H81" s="87">
        <f t="shared" si="3"/>
        <v>0</v>
      </c>
      <c r="I81" s="92"/>
      <c r="J81" s="89"/>
    </row>
    <row r="82" spans="1:10" s="64" customFormat="1" ht="15.75" x14ac:dyDescent="0.2">
      <c r="A82" s="237">
        <v>2341</v>
      </c>
      <c r="B82" s="251" t="s">
        <v>276</v>
      </c>
      <c r="C82" s="241">
        <v>4</v>
      </c>
      <c r="D82" s="242">
        <v>1</v>
      </c>
      <c r="E82" s="91" t="s">
        <v>67</v>
      </c>
      <c r="F82" s="94"/>
      <c r="G82" s="86">
        <f t="shared" si="2"/>
        <v>0</v>
      </c>
      <c r="H82" s="87">
        <f t="shared" si="3"/>
        <v>0</v>
      </c>
      <c r="I82" s="88"/>
      <c r="J82" s="89"/>
    </row>
    <row r="83" spans="1:10" s="64" customFormat="1" ht="15.75" x14ac:dyDescent="0.2">
      <c r="A83" s="237">
        <v>2350</v>
      </c>
      <c r="B83" s="250" t="s">
        <v>276</v>
      </c>
      <c r="C83" s="238">
        <v>5</v>
      </c>
      <c r="D83" s="239">
        <v>0</v>
      </c>
      <c r="E83" s="84" t="s">
        <v>524</v>
      </c>
      <c r="F83" s="85" t="s">
        <v>525</v>
      </c>
      <c r="G83" s="86">
        <f t="shared" si="2"/>
        <v>0</v>
      </c>
      <c r="H83" s="87">
        <f t="shared" si="3"/>
        <v>0</v>
      </c>
      <c r="I83" s="88"/>
      <c r="J83" s="89"/>
    </row>
    <row r="84" spans="1:10" s="65" customFormat="1" ht="10.5" customHeight="1" x14ac:dyDescent="0.2">
      <c r="A84" s="237"/>
      <c r="B84" s="230"/>
      <c r="C84" s="238"/>
      <c r="D84" s="239"/>
      <c r="E84" s="91" t="s">
        <v>138</v>
      </c>
      <c r="F84" s="85"/>
      <c r="G84" s="86">
        <f t="shared" si="2"/>
        <v>0</v>
      </c>
      <c r="H84" s="87">
        <f t="shared" si="3"/>
        <v>0</v>
      </c>
      <c r="I84" s="92"/>
      <c r="J84" s="89"/>
    </row>
    <row r="85" spans="1:10" s="64" customFormat="1" ht="15.75" x14ac:dyDescent="0.2">
      <c r="A85" s="237">
        <v>2351</v>
      </c>
      <c r="B85" s="251" t="s">
        <v>276</v>
      </c>
      <c r="C85" s="241">
        <v>5</v>
      </c>
      <c r="D85" s="242">
        <v>1</v>
      </c>
      <c r="E85" s="91" t="s">
        <v>526</v>
      </c>
      <c r="F85" s="94" t="s">
        <v>525</v>
      </c>
      <c r="G85" s="86">
        <f t="shared" si="2"/>
        <v>0</v>
      </c>
      <c r="H85" s="87">
        <f t="shared" si="3"/>
        <v>0</v>
      </c>
      <c r="I85" s="88"/>
      <c r="J85" s="89"/>
    </row>
    <row r="86" spans="1:10" s="64" customFormat="1" ht="36" x14ac:dyDescent="0.2">
      <c r="A86" s="237">
        <v>2360</v>
      </c>
      <c r="B86" s="250" t="s">
        <v>276</v>
      </c>
      <c r="C86" s="238">
        <v>6</v>
      </c>
      <c r="D86" s="239">
        <v>0</v>
      </c>
      <c r="E86" s="84" t="s">
        <v>171</v>
      </c>
      <c r="F86" s="85" t="s">
        <v>527</v>
      </c>
      <c r="G86" s="86">
        <f t="shared" si="2"/>
        <v>0</v>
      </c>
      <c r="H86" s="87">
        <f t="shared" si="3"/>
        <v>0</v>
      </c>
      <c r="I86" s="88"/>
      <c r="J86" s="89"/>
    </row>
    <row r="87" spans="1:10" s="65" customFormat="1" ht="10.5" customHeight="1" x14ac:dyDescent="0.2">
      <c r="A87" s="237"/>
      <c r="B87" s="230"/>
      <c r="C87" s="238"/>
      <c r="D87" s="239"/>
      <c r="E87" s="91" t="s">
        <v>138</v>
      </c>
      <c r="F87" s="85"/>
      <c r="G87" s="86">
        <f t="shared" si="2"/>
        <v>0</v>
      </c>
      <c r="H87" s="87">
        <f t="shared" si="3"/>
        <v>0</v>
      </c>
      <c r="I87" s="92"/>
      <c r="J87" s="89"/>
    </row>
    <row r="88" spans="1:10" s="64" customFormat="1" ht="36" x14ac:dyDescent="0.2">
      <c r="A88" s="237">
        <v>2361</v>
      </c>
      <c r="B88" s="251" t="s">
        <v>276</v>
      </c>
      <c r="C88" s="241">
        <v>6</v>
      </c>
      <c r="D88" s="242">
        <v>1</v>
      </c>
      <c r="E88" s="91" t="s">
        <v>171</v>
      </c>
      <c r="F88" s="94" t="s">
        <v>528</v>
      </c>
      <c r="G88" s="86">
        <f t="shared" si="2"/>
        <v>0</v>
      </c>
      <c r="H88" s="87">
        <f t="shared" si="3"/>
        <v>0</v>
      </c>
      <c r="I88" s="88"/>
      <c r="J88" s="89"/>
    </row>
    <row r="89" spans="1:10" s="64" customFormat="1" ht="28.5" x14ac:dyDescent="0.2">
      <c r="A89" s="237">
        <v>2370</v>
      </c>
      <c r="B89" s="250" t="s">
        <v>276</v>
      </c>
      <c r="C89" s="238">
        <v>7</v>
      </c>
      <c r="D89" s="239">
        <v>0</v>
      </c>
      <c r="E89" s="84" t="s">
        <v>172</v>
      </c>
      <c r="F89" s="85" t="s">
        <v>529</v>
      </c>
      <c r="G89" s="86">
        <f t="shared" si="2"/>
        <v>0</v>
      </c>
      <c r="H89" s="87">
        <f t="shared" si="3"/>
        <v>0</v>
      </c>
      <c r="I89" s="88"/>
      <c r="J89" s="89"/>
    </row>
    <row r="90" spans="1:10" s="65" customFormat="1" ht="10.5" customHeight="1" x14ac:dyDescent="0.2">
      <c r="A90" s="237"/>
      <c r="B90" s="230"/>
      <c r="C90" s="238"/>
      <c r="D90" s="239"/>
      <c r="E90" s="91" t="s">
        <v>138</v>
      </c>
      <c r="F90" s="85"/>
      <c r="G90" s="86">
        <f t="shared" si="2"/>
        <v>0</v>
      </c>
      <c r="H90" s="87">
        <f t="shared" si="3"/>
        <v>0</v>
      </c>
      <c r="I90" s="92"/>
      <c r="J90" s="89"/>
    </row>
    <row r="91" spans="1:10" s="64" customFormat="1" ht="24" x14ac:dyDescent="0.2">
      <c r="A91" s="237">
        <v>2371</v>
      </c>
      <c r="B91" s="251" t="s">
        <v>276</v>
      </c>
      <c r="C91" s="241">
        <v>7</v>
      </c>
      <c r="D91" s="242">
        <v>1</v>
      </c>
      <c r="E91" s="91" t="s">
        <v>173</v>
      </c>
      <c r="F91" s="94" t="s">
        <v>530</v>
      </c>
      <c r="G91" s="86">
        <f t="shared" si="2"/>
        <v>0</v>
      </c>
      <c r="H91" s="87">
        <f t="shared" si="3"/>
        <v>0</v>
      </c>
      <c r="I91" s="88"/>
      <c r="J91" s="89"/>
    </row>
    <row r="92" spans="1:10" s="63" customFormat="1" ht="52.5" customHeight="1" x14ac:dyDescent="0.2">
      <c r="A92" s="248">
        <v>2400</v>
      </c>
      <c r="B92" s="250" t="s">
        <v>280</v>
      </c>
      <c r="C92" s="238">
        <v>0</v>
      </c>
      <c r="D92" s="239">
        <v>0</v>
      </c>
      <c r="E92" s="100" t="s">
        <v>930</v>
      </c>
      <c r="F92" s="101" t="s">
        <v>531</v>
      </c>
      <c r="G92" s="87">
        <f t="shared" si="2"/>
        <v>29560</v>
      </c>
      <c r="H92" s="87">
        <f t="shared" si="3"/>
        <v>29560</v>
      </c>
      <c r="I92" s="95">
        <f>I98+I117+I104</f>
        <v>29560</v>
      </c>
      <c r="J92" s="89"/>
    </row>
    <row r="93" spans="1:10" s="64" customFormat="1" ht="11.25" customHeight="1" x14ac:dyDescent="0.2">
      <c r="A93" s="235"/>
      <c r="B93" s="230"/>
      <c r="C93" s="231"/>
      <c r="D93" s="232"/>
      <c r="E93" s="91" t="s">
        <v>137</v>
      </c>
      <c r="F93" s="236"/>
      <c r="G93" s="86">
        <f t="shared" si="2"/>
        <v>0</v>
      </c>
      <c r="H93" s="87">
        <f t="shared" si="3"/>
        <v>0</v>
      </c>
      <c r="I93" s="88"/>
      <c r="J93" s="89"/>
    </row>
    <row r="94" spans="1:10" s="64" customFormat="1" ht="36" x14ac:dyDescent="0.2">
      <c r="A94" s="237">
        <v>2410</v>
      </c>
      <c r="B94" s="250" t="s">
        <v>280</v>
      </c>
      <c r="C94" s="238">
        <v>1</v>
      </c>
      <c r="D94" s="239">
        <v>0</v>
      </c>
      <c r="E94" s="84" t="s">
        <v>532</v>
      </c>
      <c r="F94" s="85" t="s">
        <v>535</v>
      </c>
      <c r="G94" s="86">
        <f t="shared" si="2"/>
        <v>0</v>
      </c>
      <c r="H94" s="87">
        <f t="shared" si="3"/>
        <v>0</v>
      </c>
      <c r="I94" s="88"/>
      <c r="J94" s="89"/>
    </row>
    <row r="95" spans="1:10" s="65" customFormat="1" ht="10.5" customHeight="1" x14ac:dyDescent="0.2">
      <c r="A95" s="237"/>
      <c r="B95" s="230"/>
      <c r="C95" s="238"/>
      <c r="D95" s="239"/>
      <c r="E95" s="91" t="s">
        <v>138</v>
      </c>
      <c r="F95" s="85"/>
      <c r="G95" s="86">
        <f t="shared" si="2"/>
        <v>0</v>
      </c>
      <c r="H95" s="87">
        <f t="shared" si="3"/>
        <v>0</v>
      </c>
      <c r="I95" s="92"/>
      <c r="J95" s="89"/>
    </row>
    <row r="96" spans="1:10" s="64" customFormat="1" ht="24" x14ac:dyDescent="0.2">
      <c r="A96" s="237">
        <v>2411</v>
      </c>
      <c r="B96" s="251" t="s">
        <v>280</v>
      </c>
      <c r="C96" s="241">
        <v>1</v>
      </c>
      <c r="D96" s="242">
        <v>1</v>
      </c>
      <c r="E96" s="91" t="s">
        <v>536</v>
      </c>
      <c r="F96" s="105" t="s">
        <v>537</v>
      </c>
      <c r="G96" s="86">
        <f t="shared" si="2"/>
        <v>0</v>
      </c>
      <c r="H96" s="87">
        <f t="shared" si="3"/>
        <v>0</v>
      </c>
      <c r="I96" s="88"/>
      <c r="J96" s="89"/>
    </row>
    <row r="97" spans="1:10" s="64" customFormat="1" ht="24" x14ac:dyDescent="0.2">
      <c r="A97" s="237">
        <v>2412</v>
      </c>
      <c r="B97" s="251" t="s">
        <v>280</v>
      </c>
      <c r="C97" s="241">
        <v>1</v>
      </c>
      <c r="D97" s="242">
        <v>2</v>
      </c>
      <c r="E97" s="91" t="s">
        <v>538</v>
      </c>
      <c r="F97" s="94" t="s">
        <v>539</v>
      </c>
      <c r="G97" s="86">
        <f t="shared" si="2"/>
        <v>0</v>
      </c>
      <c r="H97" s="87">
        <f t="shared" si="3"/>
        <v>0</v>
      </c>
      <c r="I97" s="88"/>
      <c r="J97" s="89"/>
    </row>
    <row r="98" spans="1:10" s="64" customFormat="1" ht="36" x14ac:dyDescent="0.2">
      <c r="A98" s="237">
        <v>2420</v>
      </c>
      <c r="B98" s="250" t="s">
        <v>280</v>
      </c>
      <c r="C98" s="238">
        <v>2</v>
      </c>
      <c r="D98" s="239">
        <v>0</v>
      </c>
      <c r="E98" s="84" t="s">
        <v>540</v>
      </c>
      <c r="F98" s="85" t="s">
        <v>541</v>
      </c>
      <c r="G98" s="87">
        <f t="shared" si="2"/>
        <v>5060</v>
      </c>
      <c r="H98" s="87">
        <f t="shared" si="3"/>
        <v>5060</v>
      </c>
      <c r="I98" s="92">
        <f>I100</f>
        <v>5060</v>
      </c>
      <c r="J98" s="89"/>
    </row>
    <row r="99" spans="1:10" s="65" customFormat="1" ht="10.5" customHeight="1" x14ac:dyDescent="0.2">
      <c r="A99" s="237"/>
      <c r="B99" s="230"/>
      <c r="C99" s="238"/>
      <c r="D99" s="239"/>
      <c r="E99" s="91" t="s">
        <v>138</v>
      </c>
      <c r="F99" s="85"/>
      <c r="G99" s="86">
        <f t="shared" si="2"/>
        <v>0</v>
      </c>
      <c r="H99" s="87">
        <f t="shared" si="3"/>
        <v>0</v>
      </c>
      <c r="I99" s="92"/>
      <c r="J99" s="89"/>
    </row>
    <row r="100" spans="1:10" s="64" customFormat="1" ht="15.75" x14ac:dyDescent="0.2">
      <c r="A100" s="237">
        <v>2421</v>
      </c>
      <c r="B100" s="251" t="s">
        <v>280</v>
      </c>
      <c r="C100" s="241">
        <v>2</v>
      </c>
      <c r="D100" s="242">
        <v>1</v>
      </c>
      <c r="E100" s="91" t="s">
        <v>542</v>
      </c>
      <c r="F100" s="94" t="s">
        <v>543</v>
      </c>
      <c r="G100" s="86">
        <f t="shared" si="2"/>
        <v>5060</v>
      </c>
      <c r="H100" s="87">
        <f t="shared" si="3"/>
        <v>5060</v>
      </c>
      <c r="I100" s="88">
        <f>5560-500</f>
        <v>5060</v>
      </c>
      <c r="J100" s="89"/>
    </row>
    <row r="101" spans="1:10" s="64" customFormat="1" ht="15.75" x14ac:dyDescent="0.2">
      <c r="A101" s="237">
        <v>2422</v>
      </c>
      <c r="B101" s="251" t="s">
        <v>280</v>
      </c>
      <c r="C101" s="241">
        <v>2</v>
      </c>
      <c r="D101" s="242">
        <v>2</v>
      </c>
      <c r="E101" s="91" t="s">
        <v>544</v>
      </c>
      <c r="F101" s="94" t="s">
        <v>545</v>
      </c>
      <c r="G101" s="86">
        <f t="shared" si="2"/>
        <v>0</v>
      </c>
      <c r="H101" s="87">
        <f t="shared" si="3"/>
        <v>0</v>
      </c>
      <c r="I101" s="88"/>
      <c r="J101" s="89"/>
    </row>
    <row r="102" spans="1:10" s="64" customFormat="1" ht="15.75" x14ac:dyDescent="0.2">
      <c r="A102" s="237">
        <v>2423</v>
      </c>
      <c r="B102" s="251" t="s">
        <v>280</v>
      </c>
      <c r="C102" s="241">
        <v>2</v>
      </c>
      <c r="D102" s="242">
        <v>3</v>
      </c>
      <c r="E102" s="91" t="s">
        <v>546</v>
      </c>
      <c r="F102" s="94" t="s">
        <v>547</v>
      </c>
      <c r="G102" s="86">
        <f t="shared" si="2"/>
        <v>0</v>
      </c>
      <c r="H102" s="87">
        <f t="shared" si="3"/>
        <v>0</v>
      </c>
      <c r="I102" s="88"/>
      <c r="J102" s="89"/>
    </row>
    <row r="103" spans="1:10" s="64" customFormat="1" ht="15.75" x14ac:dyDescent="0.2">
      <c r="A103" s="237">
        <v>2424</v>
      </c>
      <c r="B103" s="251" t="s">
        <v>280</v>
      </c>
      <c r="C103" s="241">
        <v>2</v>
      </c>
      <c r="D103" s="242">
        <v>4</v>
      </c>
      <c r="E103" s="91" t="s">
        <v>281</v>
      </c>
      <c r="F103" s="94"/>
      <c r="G103" s="86">
        <f t="shared" si="2"/>
        <v>0</v>
      </c>
      <c r="H103" s="87">
        <f t="shared" si="3"/>
        <v>0</v>
      </c>
      <c r="I103" s="88"/>
      <c r="J103" s="89"/>
    </row>
    <row r="104" spans="1:10" s="64" customFormat="1" ht="15.75" x14ac:dyDescent="0.2">
      <c r="A104" s="237">
        <v>2430</v>
      </c>
      <c r="B104" s="250" t="s">
        <v>280</v>
      </c>
      <c r="C104" s="238">
        <v>3</v>
      </c>
      <c r="D104" s="239">
        <v>0</v>
      </c>
      <c r="E104" s="84" t="s">
        <v>548</v>
      </c>
      <c r="F104" s="85" t="s">
        <v>549</v>
      </c>
      <c r="G104" s="87">
        <f t="shared" si="2"/>
        <v>2500</v>
      </c>
      <c r="H104" s="87">
        <f t="shared" si="3"/>
        <v>2500</v>
      </c>
      <c r="I104" s="92">
        <f>I111</f>
        <v>2500</v>
      </c>
      <c r="J104" s="89"/>
    </row>
    <row r="105" spans="1:10" s="65" customFormat="1" ht="10.5" customHeight="1" x14ac:dyDescent="0.2">
      <c r="A105" s="237"/>
      <c r="B105" s="230"/>
      <c r="C105" s="238"/>
      <c r="D105" s="239"/>
      <c r="E105" s="91" t="s">
        <v>138</v>
      </c>
      <c r="F105" s="85"/>
      <c r="G105" s="86">
        <f t="shared" si="2"/>
        <v>0</v>
      </c>
      <c r="H105" s="87">
        <f t="shared" si="3"/>
        <v>0</v>
      </c>
      <c r="I105" s="92"/>
      <c r="J105" s="89"/>
    </row>
    <row r="106" spans="1:10" s="64" customFormat="1" ht="15.75" x14ac:dyDescent="0.2">
      <c r="A106" s="237">
        <v>2431</v>
      </c>
      <c r="B106" s="251" t="s">
        <v>280</v>
      </c>
      <c r="C106" s="241">
        <v>3</v>
      </c>
      <c r="D106" s="242">
        <v>1</v>
      </c>
      <c r="E106" s="91" t="s">
        <v>550</v>
      </c>
      <c r="F106" s="94" t="s">
        <v>551</v>
      </c>
      <c r="G106" s="86">
        <f t="shared" si="2"/>
        <v>0</v>
      </c>
      <c r="H106" s="87">
        <f t="shared" si="3"/>
        <v>0</v>
      </c>
      <c r="I106" s="88"/>
      <c r="J106" s="89"/>
    </row>
    <row r="107" spans="1:10" s="64" customFormat="1" ht="15.75" x14ac:dyDescent="0.2">
      <c r="A107" s="237">
        <v>2432</v>
      </c>
      <c r="B107" s="251" t="s">
        <v>280</v>
      </c>
      <c r="C107" s="241">
        <v>3</v>
      </c>
      <c r="D107" s="242">
        <v>2</v>
      </c>
      <c r="E107" s="91" t="s">
        <v>552</v>
      </c>
      <c r="F107" s="94" t="s">
        <v>553</v>
      </c>
      <c r="G107" s="86">
        <f t="shared" si="2"/>
        <v>0</v>
      </c>
      <c r="H107" s="87">
        <f t="shared" si="3"/>
        <v>0</v>
      </c>
      <c r="I107" s="88"/>
      <c r="J107" s="89"/>
    </row>
    <row r="108" spans="1:10" s="64" customFormat="1" ht="15.75" x14ac:dyDescent="0.2">
      <c r="A108" s="237">
        <v>2433</v>
      </c>
      <c r="B108" s="251" t="s">
        <v>280</v>
      </c>
      <c r="C108" s="241">
        <v>3</v>
      </c>
      <c r="D108" s="242">
        <v>3</v>
      </c>
      <c r="E108" s="91" t="s">
        <v>554</v>
      </c>
      <c r="F108" s="94" t="s">
        <v>555</v>
      </c>
      <c r="G108" s="86">
        <f t="shared" si="2"/>
        <v>0</v>
      </c>
      <c r="H108" s="87">
        <f t="shared" si="3"/>
        <v>0</v>
      </c>
      <c r="I108" s="88"/>
      <c r="J108" s="89"/>
    </row>
    <row r="109" spans="1:10" s="64" customFormat="1" ht="15.75" x14ac:dyDescent="0.2">
      <c r="A109" s="237">
        <v>2434</v>
      </c>
      <c r="B109" s="251" t="s">
        <v>280</v>
      </c>
      <c r="C109" s="241">
        <v>3</v>
      </c>
      <c r="D109" s="242">
        <v>4</v>
      </c>
      <c r="E109" s="91" t="s">
        <v>556</v>
      </c>
      <c r="F109" s="94" t="s">
        <v>557</v>
      </c>
      <c r="G109" s="86">
        <f t="shared" si="2"/>
        <v>0</v>
      </c>
      <c r="H109" s="87">
        <f t="shared" si="3"/>
        <v>0</v>
      </c>
      <c r="I109" s="88"/>
      <c r="J109" s="89"/>
    </row>
    <row r="110" spans="1:10" s="64" customFormat="1" ht="15.75" x14ac:dyDescent="0.2">
      <c r="A110" s="237">
        <v>2435</v>
      </c>
      <c r="B110" s="251" t="s">
        <v>280</v>
      </c>
      <c r="C110" s="241">
        <v>3</v>
      </c>
      <c r="D110" s="242">
        <v>5</v>
      </c>
      <c r="E110" s="91" t="s">
        <v>558</v>
      </c>
      <c r="F110" s="94" t="s">
        <v>559</v>
      </c>
      <c r="G110" s="86">
        <f t="shared" si="2"/>
        <v>0</v>
      </c>
      <c r="H110" s="87">
        <f t="shared" si="3"/>
        <v>0</v>
      </c>
      <c r="I110" s="88"/>
      <c r="J110" s="89"/>
    </row>
    <row r="111" spans="1:10" s="64" customFormat="1" ht="15.75" x14ac:dyDescent="0.2">
      <c r="A111" s="237">
        <v>2436</v>
      </c>
      <c r="B111" s="251" t="s">
        <v>280</v>
      </c>
      <c r="C111" s="241">
        <v>3</v>
      </c>
      <c r="D111" s="242">
        <v>6</v>
      </c>
      <c r="E111" s="91" t="s">
        <v>560</v>
      </c>
      <c r="F111" s="94" t="s">
        <v>561</v>
      </c>
      <c r="G111" s="86">
        <f t="shared" si="2"/>
        <v>2500</v>
      </c>
      <c r="H111" s="87">
        <f t="shared" si="3"/>
        <v>2500</v>
      </c>
      <c r="I111" s="88">
        <f>3000-500</f>
        <v>2500</v>
      </c>
      <c r="J111" s="89"/>
    </row>
    <row r="112" spans="1:10" s="64" customFormat="1" ht="24" x14ac:dyDescent="0.2">
      <c r="A112" s="237">
        <v>2440</v>
      </c>
      <c r="B112" s="250" t="s">
        <v>280</v>
      </c>
      <c r="C112" s="238">
        <v>4</v>
      </c>
      <c r="D112" s="239">
        <v>0</v>
      </c>
      <c r="E112" s="84" t="s">
        <v>562</v>
      </c>
      <c r="F112" s="85" t="s">
        <v>563</v>
      </c>
      <c r="G112" s="86">
        <f t="shared" si="2"/>
        <v>0</v>
      </c>
      <c r="H112" s="87">
        <f t="shared" si="3"/>
        <v>0</v>
      </c>
      <c r="I112" s="88"/>
      <c r="J112" s="89"/>
    </row>
    <row r="113" spans="1:10" s="65" customFormat="1" ht="10.5" customHeight="1" x14ac:dyDescent="0.2">
      <c r="A113" s="237"/>
      <c r="B113" s="230"/>
      <c r="C113" s="238"/>
      <c r="D113" s="239"/>
      <c r="E113" s="91" t="s">
        <v>138</v>
      </c>
      <c r="F113" s="85"/>
      <c r="G113" s="86">
        <f t="shared" si="2"/>
        <v>0</v>
      </c>
      <c r="H113" s="87">
        <f t="shared" si="3"/>
        <v>0</v>
      </c>
      <c r="I113" s="92"/>
      <c r="J113" s="89"/>
    </row>
    <row r="114" spans="1:10" s="64" customFormat="1" ht="28.5" x14ac:dyDescent="0.2">
      <c r="A114" s="237">
        <v>2441</v>
      </c>
      <c r="B114" s="251" t="s">
        <v>280</v>
      </c>
      <c r="C114" s="241">
        <v>4</v>
      </c>
      <c r="D114" s="242">
        <v>1</v>
      </c>
      <c r="E114" s="91" t="s">
        <v>564</v>
      </c>
      <c r="F114" s="94" t="s">
        <v>565</v>
      </c>
      <c r="G114" s="86">
        <f t="shared" si="2"/>
        <v>0</v>
      </c>
      <c r="H114" s="87">
        <f t="shared" si="3"/>
        <v>0</v>
      </c>
      <c r="I114" s="88"/>
      <c r="J114" s="89"/>
    </row>
    <row r="115" spans="1:10" s="64" customFormat="1" ht="15.75" x14ac:dyDescent="0.2">
      <c r="A115" s="237">
        <v>2442</v>
      </c>
      <c r="B115" s="251" t="s">
        <v>280</v>
      </c>
      <c r="C115" s="241">
        <v>4</v>
      </c>
      <c r="D115" s="242">
        <v>2</v>
      </c>
      <c r="E115" s="91" t="s">
        <v>566</v>
      </c>
      <c r="F115" s="94" t="s">
        <v>567</v>
      </c>
      <c r="G115" s="86">
        <f t="shared" si="2"/>
        <v>0</v>
      </c>
      <c r="H115" s="87">
        <f t="shared" si="3"/>
        <v>0</v>
      </c>
      <c r="I115" s="88"/>
      <c r="J115" s="89"/>
    </row>
    <row r="116" spans="1:10" s="64" customFormat="1" ht="15.75" x14ac:dyDescent="0.2">
      <c r="A116" s="237">
        <v>2443</v>
      </c>
      <c r="B116" s="251" t="s">
        <v>280</v>
      </c>
      <c r="C116" s="241">
        <v>4</v>
      </c>
      <c r="D116" s="242">
        <v>3</v>
      </c>
      <c r="E116" s="91" t="s">
        <v>568</v>
      </c>
      <c r="F116" s="94" t="s">
        <v>569</v>
      </c>
      <c r="G116" s="86">
        <f t="shared" si="2"/>
        <v>0</v>
      </c>
      <c r="H116" s="87">
        <f t="shared" si="3"/>
        <v>0</v>
      </c>
      <c r="I116" s="88"/>
      <c r="J116" s="89"/>
    </row>
    <row r="117" spans="1:10" s="64" customFormat="1" ht="15.75" x14ac:dyDescent="0.2">
      <c r="A117" s="237">
        <v>2450</v>
      </c>
      <c r="B117" s="250" t="s">
        <v>280</v>
      </c>
      <c r="C117" s="238">
        <v>5</v>
      </c>
      <c r="D117" s="239">
        <v>0</v>
      </c>
      <c r="E117" s="84" t="s">
        <v>570</v>
      </c>
      <c r="F117" s="249" t="s">
        <v>571</v>
      </c>
      <c r="G117" s="87">
        <f t="shared" si="2"/>
        <v>22000</v>
      </c>
      <c r="H117" s="87">
        <f t="shared" si="3"/>
        <v>22000</v>
      </c>
      <c r="I117" s="95">
        <f>I119</f>
        <v>22000</v>
      </c>
      <c r="J117" s="89"/>
    </row>
    <row r="118" spans="1:10" s="65" customFormat="1" ht="10.5" customHeight="1" x14ac:dyDescent="0.2">
      <c r="A118" s="237"/>
      <c r="B118" s="230"/>
      <c r="C118" s="238"/>
      <c r="D118" s="239"/>
      <c r="E118" s="91" t="s">
        <v>138</v>
      </c>
      <c r="F118" s="85"/>
      <c r="G118" s="86">
        <f t="shared" si="2"/>
        <v>0</v>
      </c>
      <c r="H118" s="87">
        <f t="shared" si="3"/>
        <v>0</v>
      </c>
      <c r="I118" s="95"/>
      <c r="J118" s="89"/>
    </row>
    <row r="119" spans="1:10" s="64" customFormat="1" ht="15.75" x14ac:dyDescent="0.2">
      <c r="A119" s="237">
        <v>2451</v>
      </c>
      <c r="B119" s="251" t="s">
        <v>280</v>
      </c>
      <c r="C119" s="241">
        <v>5</v>
      </c>
      <c r="D119" s="242">
        <v>1</v>
      </c>
      <c r="E119" s="91" t="s">
        <v>572</v>
      </c>
      <c r="F119" s="94" t="s">
        <v>573</v>
      </c>
      <c r="G119" s="86">
        <f t="shared" si="2"/>
        <v>22000</v>
      </c>
      <c r="H119" s="87">
        <f t="shared" si="3"/>
        <v>22000</v>
      </c>
      <c r="I119" s="98">
        <v>22000</v>
      </c>
      <c r="J119" s="89"/>
    </row>
    <row r="120" spans="1:10" s="64" customFormat="1" ht="15.75" x14ac:dyDescent="0.2">
      <c r="A120" s="237">
        <v>2452</v>
      </c>
      <c r="B120" s="251" t="s">
        <v>280</v>
      </c>
      <c r="C120" s="241">
        <v>5</v>
      </c>
      <c r="D120" s="242">
        <v>2</v>
      </c>
      <c r="E120" s="91" t="s">
        <v>574</v>
      </c>
      <c r="F120" s="94" t="s">
        <v>577</v>
      </c>
      <c r="G120" s="86">
        <f t="shared" si="2"/>
        <v>0</v>
      </c>
      <c r="H120" s="87">
        <f t="shared" si="3"/>
        <v>0</v>
      </c>
      <c r="I120" s="88"/>
      <c r="J120" s="89"/>
    </row>
    <row r="121" spans="1:10" s="64" customFormat="1" ht="15.75" x14ac:dyDescent="0.2">
      <c r="A121" s="237">
        <v>2453</v>
      </c>
      <c r="B121" s="251" t="s">
        <v>280</v>
      </c>
      <c r="C121" s="241">
        <v>5</v>
      </c>
      <c r="D121" s="242">
        <v>3</v>
      </c>
      <c r="E121" s="91" t="s">
        <v>578</v>
      </c>
      <c r="F121" s="94" t="s">
        <v>579</v>
      </c>
      <c r="G121" s="86">
        <f t="shared" si="2"/>
        <v>0</v>
      </c>
      <c r="H121" s="87">
        <f t="shared" si="3"/>
        <v>0</v>
      </c>
      <c r="I121" s="88"/>
      <c r="J121" s="89"/>
    </row>
    <row r="122" spans="1:10" s="64" customFormat="1" ht="15.75" x14ac:dyDescent="0.2">
      <c r="A122" s="237">
        <v>2454</v>
      </c>
      <c r="B122" s="251" t="s">
        <v>280</v>
      </c>
      <c r="C122" s="241">
        <v>5</v>
      </c>
      <c r="D122" s="242">
        <v>4</v>
      </c>
      <c r="E122" s="91" t="s">
        <v>580</v>
      </c>
      <c r="F122" s="94" t="s">
        <v>581</v>
      </c>
      <c r="G122" s="86">
        <f t="shared" si="2"/>
        <v>0</v>
      </c>
      <c r="H122" s="87">
        <f t="shared" si="3"/>
        <v>0</v>
      </c>
      <c r="I122" s="88"/>
      <c r="J122" s="89"/>
    </row>
    <row r="123" spans="1:10" s="64" customFormat="1" ht="15.75" x14ac:dyDescent="0.2">
      <c r="A123" s="237">
        <v>2455</v>
      </c>
      <c r="B123" s="251" t="s">
        <v>280</v>
      </c>
      <c r="C123" s="241">
        <v>5</v>
      </c>
      <c r="D123" s="242">
        <v>5</v>
      </c>
      <c r="E123" s="91" t="s">
        <v>582</v>
      </c>
      <c r="F123" s="94" t="s">
        <v>583</v>
      </c>
      <c r="G123" s="86">
        <f t="shared" si="2"/>
        <v>0</v>
      </c>
      <c r="H123" s="87">
        <f t="shared" si="3"/>
        <v>0</v>
      </c>
      <c r="I123" s="88"/>
      <c r="J123" s="89"/>
    </row>
    <row r="124" spans="1:10" s="64" customFormat="1" ht="15.75" x14ac:dyDescent="0.2">
      <c r="A124" s="237">
        <v>2460</v>
      </c>
      <c r="B124" s="250" t="s">
        <v>280</v>
      </c>
      <c r="C124" s="238">
        <v>6</v>
      </c>
      <c r="D124" s="239">
        <v>0</v>
      </c>
      <c r="E124" s="84" t="s">
        <v>584</v>
      </c>
      <c r="F124" s="85" t="s">
        <v>585</v>
      </c>
      <c r="G124" s="86">
        <f t="shared" si="2"/>
        <v>0</v>
      </c>
      <c r="H124" s="87">
        <f t="shared" si="3"/>
        <v>0</v>
      </c>
      <c r="I124" s="88"/>
      <c r="J124" s="89"/>
    </row>
    <row r="125" spans="1:10" s="65" customFormat="1" ht="10.5" customHeight="1" x14ac:dyDescent="0.2">
      <c r="A125" s="237"/>
      <c r="B125" s="230"/>
      <c r="C125" s="238"/>
      <c r="D125" s="239"/>
      <c r="E125" s="91" t="s">
        <v>138</v>
      </c>
      <c r="F125" s="85"/>
      <c r="G125" s="86">
        <f t="shared" si="2"/>
        <v>0</v>
      </c>
      <c r="H125" s="87">
        <f t="shared" si="3"/>
        <v>0</v>
      </c>
      <c r="I125" s="92"/>
      <c r="J125" s="89"/>
    </row>
    <row r="126" spans="1:10" s="64" customFormat="1" ht="15.75" x14ac:dyDescent="0.2">
      <c r="A126" s="237">
        <v>2461</v>
      </c>
      <c r="B126" s="251" t="s">
        <v>280</v>
      </c>
      <c r="C126" s="241">
        <v>6</v>
      </c>
      <c r="D126" s="242">
        <v>1</v>
      </c>
      <c r="E126" s="91" t="s">
        <v>586</v>
      </c>
      <c r="F126" s="94" t="s">
        <v>585</v>
      </c>
      <c r="G126" s="86">
        <f t="shared" si="2"/>
        <v>0</v>
      </c>
      <c r="H126" s="87">
        <f t="shared" si="3"/>
        <v>0</v>
      </c>
      <c r="I126" s="88"/>
      <c r="J126" s="89"/>
    </row>
    <row r="127" spans="1:10" s="64" customFormat="1" ht="15.75" x14ac:dyDescent="0.2">
      <c r="A127" s="237">
        <v>2470</v>
      </c>
      <c r="B127" s="250" t="s">
        <v>280</v>
      </c>
      <c r="C127" s="238">
        <v>7</v>
      </c>
      <c r="D127" s="239">
        <v>0</v>
      </c>
      <c r="E127" s="84" t="s">
        <v>587</v>
      </c>
      <c r="F127" s="249" t="s">
        <v>588</v>
      </c>
      <c r="G127" s="86">
        <f t="shared" si="2"/>
        <v>0</v>
      </c>
      <c r="H127" s="87">
        <f t="shared" si="3"/>
        <v>0</v>
      </c>
      <c r="I127" s="88"/>
      <c r="J127" s="89"/>
    </row>
    <row r="128" spans="1:10" s="65" customFormat="1" ht="10.5" customHeight="1" x14ac:dyDescent="0.2">
      <c r="A128" s="237"/>
      <c r="B128" s="230"/>
      <c r="C128" s="238"/>
      <c r="D128" s="239"/>
      <c r="E128" s="91" t="s">
        <v>138</v>
      </c>
      <c r="F128" s="85"/>
      <c r="G128" s="86">
        <f t="shared" si="2"/>
        <v>0</v>
      </c>
      <c r="H128" s="87">
        <f t="shared" si="3"/>
        <v>0</v>
      </c>
      <c r="I128" s="92"/>
      <c r="J128" s="89"/>
    </row>
    <row r="129" spans="1:10" s="64" customFormat="1" ht="24" x14ac:dyDescent="0.2">
      <c r="A129" s="237">
        <v>2471</v>
      </c>
      <c r="B129" s="251" t="s">
        <v>280</v>
      </c>
      <c r="C129" s="241">
        <v>7</v>
      </c>
      <c r="D129" s="242">
        <v>1</v>
      </c>
      <c r="E129" s="91" t="s">
        <v>589</v>
      </c>
      <c r="F129" s="94" t="s">
        <v>590</v>
      </c>
      <c r="G129" s="86">
        <f t="shared" si="2"/>
        <v>0</v>
      </c>
      <c r="H129" s="87">
        <f t="shared" si="3"/>
        <v>0</v>
      </c>
      <c r="I129" s="88"/>
      <c r="J129" s="89"/>
    </row>
    <row r="130" spans="1:10" s="64" customFormat="1" ht="15.75" x14ac:dyDescent="0.2">
      <c r="A130" s="237">
        <v>2472</v>
      </c>
      <c r="B130" s="251" t="s">
        <v>280</v>
      </c>
      <c r="C130" s="241">
        <v>7</v>
      </c>
      <c r="D130" s="242">
        <v>2</v>
      </c>
      <c r="E130" s="91" t="s">
        <v>591</v>
      </c>
      <c r="F130" s="252" t="s">
        <v>592</v>
      </c>
      <c r="G130" s="86">
        <f t="shared" si="2"/>
        <v>0</v>
      </c>
      <c r="H130" s="87">
        <f t="shared" si="3"/>
        <v>0</v>
      </c>
      <c r="I130" s="88"/>
      <c r="J130" s="89"/>
    </row>
    <row r="131" spans="1:10" s="64" customFormat="1" ht="15.75" x14ac:dyDescent="0.2">
      <c r="A131" s="237">
        <v>2473</v>
      </c>
      <c r="B131" s="251" t="s">
        <v>280</v>
      </c>
      <c r="C131" s="241">
        <v>7</v>
      </c>
      <c r="D131" s="242">
        <v>3</v>
      </c>
      <c r="E131" s="91" t="s">
        <v>593</v>
      </c>
      <c r="F131" s="94" t="s">
        <v>594</v>
      </c>
      <c r="G131" s="86">
        <f t="shared" si="2"/>
        <v>0</v>
      </c>
      <c r="H131" s="87">
        <f t="shared" si="3"/>
        <v>0</v>
      </c>
      <c r="I131" s="88"/>
      <c r="J131" s="89"/>
    </row>
    <row r="132" spans="1:10" s="64" customFormat="1" ht="15.75" x14ac:dyDescent="0.2">
      <c r="A132" s="237">
        <v>2474</v>
      </c>
      <c r="B132" s="251" t="s">
        <v>280</v>
      </c>
      <c r="C132" s="241">
        <v>7</v>
      </c>
      <c r="D132" s="242">
        <v>4</v>
      </c>
      <c r="E132" s="91" t="s">
        <v>595</v>
      </c>
      <c r="F132" s="105" t="s">
        <v>596</v>
      </c>
      <c r="G132" s="86">
        <f t="shared" si="2"/>
        <v>0</v>
      </c>
      <c r="H132" s="87">
        <f t="shared" si="3"/>
        <v>0</v>
      </c>
      <c r="I132" s="88"/>
      <c r="J132" s="89"/>
    </row>
    <row r="133" spans="1:10" s="64" customFormat="1" ht="42.75" customHeight="1" x14ac:dyDescent="0.2">
      <c r="A133" s="237">
        <v>2480</v>
      </c>
      <c r="B133" s="250" t="s">
        <v>280</v>
      </c>
      <c r="C133" s="238">
        <v>8</v>
      </c>
      <c r="D133" s="239">
        <v>0</v>
      </c>
      <c r="E133" s="84" t="s">
        <v>597</v>
      </c>
      <c r="F133" s="85" t="s">
        <v>598</v>
      </c>
      <c r="G133" s="86">
        <f t="shared" si="2"/>
        <v>0</v>
      </c>
      <c r="H133" s="87">
        <f t="shared" si="3"/>
        <v>0</v>
      </c>
      <c r="I133" s="88"/>
      <c r="J133" s="89"/>
    </row>
    <row r="134" spans="1:10" s="65" customFormat="1" ht="10.5" customHeight="1" x14ac:dyDescent="0.2">
      <c r="A134" s="237"/>
      <c r="B134" s="230"/>
      <c r="C134" s="238"/>
      <c r="D134" s="239"/>
      <c r="E134" s="91" t="s">
        <v>138</v>
      </c>
      <c r="F134" s="85"/>
      <c r="G134" s="86">
        <f t="shared" si="2"/>
        <v>0</v>
      </c>
      <c r="H134" s="87">
        <f t="shared" si="3"/>
        <v>0</v>
      </c>
      <c r="I134" s="92"/>
      <c r="J134" s="89"/>
    </row>
    <row r="135" spans="1:10" s="64" customFormat="1" ht="36" x14ac:dyDescent="0.2">
      <c r="A135" s="237">
        <v>2481</v>
      </c>
      <c r="B135" s="251" t="s">
        <v>280</v>
      </c>
      <c r="C135" s="241">
        <v>8</v>
      </c>
      <c r="D135" s="242">
        <v>1</v>
      </c>
      <c r="E135" s="91" t="s">
        <v>599</v>
      </c>
      <c r="F135" s="94" t="s">
        <v>600</v>
      </c>
      <c r="G135" s="86">
        <f t="shared" si="2"/>
        <v>0</v>
      </c>
      <c r="H135" s="87">
        <f t="shared" si="3"/>
        <v>0</v>
      </c>
      <c r="I135" s="88"/>
      <c r="J135" s="89"/>
    </row>
    <row r="136" spans="1:10" s="64" customFormat="1" ht="36" x14ac:dyDescent="0.2">
      <c r="A136" s="237">
        <v>2482</v>
      </c>
      <c r="B136" s="251" t="s">
        <v>280</v>
      </c>
      <c r="C136" s="241">
        <v>8</v>
      </c>
      <c r="D136" s="242">
        <v>2</v>
      </c>
      <c r="E136" s="91" t="s">
        <v>601</v>
      </c>
      <c r="F136" s="94" t="s">
        <v>602</v>
      </c>
      <c r="G136" s="86">
        <f t="shared" si="2"/>
        <v>0</v>
      </c>
      <c r="H136" s="87">
        <f t="shared" si="3"/>
        <v>0</v>
      </c>
      <c r="I136" s="88"/>
      <c r="J136" s="89"/>
    </row>
    <row r="137" spans="1:10" s="64" customFormat="1" ht="24" x14ac:dyDescent="0.2">
      <c r="A137" s="237">
        <v>2483</v>
      </c>
      <c r="B137" s="251" t="s">
        <v>280</v>
      </c>
      <c r="C137" s="241">
        <v>8</v>
      </c>
      <c r="D137" s="242">
        <v>3</v>
      </c>
      <c r="E137" s="91" t="s">
        <v>603</v>
      </c>
      <c r="F137" s="94" t="s">
        <v>604</v>
      </c>
      <c r="G137" s="86">
        <f t="shared" si="2"/>
        <v>0</v>
      </c>
      <c r="H137" s="87">
        <f t="shared" si="3"/>
        <v>0</v>
      </c>
      <c r="I137" s="88"/>
      <c r="J137" s="89"/>
    </row>
    <row r="138" spans="1:10" s="64" customFormat="1" ht="37.5" customHeight="1" x14ac:dyDescent="0.2">
      <c r="A138" s="237">
        <v>2484</v>
      </c>
      <c r="B138" s="251" t="s">
        <v>280</v>
      </c>
      <c r="C138" s="241">
        <v>8</v>
      </c>
      <c r="D138" s="242">
        <v>4</v>
      </c>
      <c r="E138" s="91" t="s">
        <v>623</v>
      </c>
      <c r="F138" s="94" t="s">
        <v>624</v>
      </c>
      <c r="G138" s="86">
        <f t="shared" si="2"/>
        <v>0</v>
      </c>
      <c r="H138" s="87">
        <f t="shared" si="3"/>
        <v>0</v>
      </c>
      <c r="I138" s="88"/>
      <c r="J138" s="89"/>
    </row>
    <row r="139" spans="1:10" s="64" customFormat="1" ht="24" x14ac:dyDescent="0.2">
      <c r="A139" s="237">
        <v>2485</v>
      </c>
      <c r="B139" s="251" t="s">
        <v>280</v>
      </c>
      <c r="C139" s="241">
        <v>8</v>
      </c>
      <c r="D139" s="242">
        <v>5</v>
      </c>
      <c r="E139" s="91" t="s">
        <v>625</v>
      </c>
      <c r="F139" s="94" t="s">
        <v>626</v>
      </c>
      <c r="G139" s="86">
        <f t="shared" si="2"/>
        <v>0</v>
      </c>
      <c r="H139" s="87">
        <f t="shared" si="3"/>
        <v>0</v>
      </c>
      <c r="I139" s="88"/>
      <c r="J139" s="89"/>
    </row>
    <row r="140" spans="1:10" s="64" customFormat="1" ht="24" x14ac:dyDescent="0.2">
      <c r="A140" s="237">
        <v>2486</v>
      </c>
      <c r="B140" s="251" t="s">
        <v>280</v>
      </c>
      <c r="C140" s="241">
        <v>8</v>
      </c>
      <c r="D140" s="242">
        <v>6</v>
      </c>
      <c r="E140" s="91" t="s">
        <v>627</v>
      </c>
      <c r="F140" s="94" t="s">
        <v>628</v>
      </c>
      <c r="G140" s="86">
        <f t="shared" ref="G140:G203" si="4">I140</f>
        <v>0</v>
      </c>
      <c r="H140" s="87">
        <f t="shared" ref="H140:H203" si="5">I140+J140</f>
        <v>0</v>
      </c>
      <c r="I140" s="88"/>
      <c r="J140" s="89"/>
    </row>
    <row r="141" spans="1:10" s="64" customFormat="1" ht="24" x14ac:dyDescent="0.2">
      <c r="A141" s="237">
        <v>2487</v>
      </c>
      <c r="B141" s="251" t="s">
        <v>280</v>
      </c>
      <c r="C141" s="241">
        <v>8</v>
      </c>
      <c r="D141" s="242">
        <v>7</v>
      </c>
      <c r="E141" s="91" t="s">
        <v>630</v>
      </c>
      <c r="F141" s="94" t="s">
        <v>631</v>
      </c>
      <c r="G141" s="86">
        <f t="shared" si="4"/>
        <v>0</v>
      </c>
      <c r="H141" s="87">
        <f t="shared" si="5"/>
        <v>0</v>
      </c>
      <c r="I141" s="88"/>
      <c r="J141" s="89"/>
    </row>
    <row r="142" spans="1:10" s="64" customFormat="1" ht="28.5" x14ac:dyDescent="0.2">
      <c r="A142" s="237">
        <v>2490</v>
      </c>
      <c r="B142" s="250" t="s">
        <v>280</v>
      </c>
      <c r="C142" s="238">
        <v>9</v>
      </c>
      <c r="D142" s="239">
        <v>0</v>
      </c>
      <c r="E142" s="84" t="s">
        <v>632</v>
      </c>
      <c r="F142" s="85" t="s">
        <v>633</v>
      </c>
      <c r="G142" s="86">
        <f t="shared" si="4"/>
        <v>0</v>
      </c>
      <c r="H142" s="87">
        <f t="shared" si="5"/>
        <v>0</v>
      </c>
      <c r="I142" s="88"/>
      <c r="J142" s="89"/>
    </row>
    <row r="143" spans="1:10" s="65" customFormat="1" ht="10.5" customHeight="1" x14ac:dyDescent="0.2">
      <c r="A143" s="237"/>
      <c r="B143" s="230"/>
      <c r="C143" s="238"/>
      <c r="D143" s="239"/>
      <c r="E143" s="91" t="s">
        <v>138</v>
      </c>
      <c r="F143" s="85"/>
      <c r="G143" s="86">
        <f t="shared" si="4"/>
        <v>0</v>
      </c>
      <c r="H143" s="87">
        <f t="shared" si="5"/>
        <v>0</v>
      </c>
      <c r="I143" s="92"/>
      <c r="J143" s="89"/>
    </row>
    <row r="144" spans="1:10" s="64" customFormat="1" ht="24" x14ac:dyDescent="0.2">
      <c r="A144" s="237">
        <v>2491</v>
      </c>
      <c r="B144" s="251" t="s">
        <v>280</v>
      </c>
      <c r="C144" s="241">
        <v>9</v>
      </c>
      <c r="D144" s="242">
        <v>1</v>
      </c>
      <c r="E144" s="91" t="s">
        <v>632</v>
      </c>
      <c r="F144" s="94" t="s">
        <v>634</v>
      </c>
      <c r="G144" s="86">
        <f t="shared" si="4"/>
        <v>0</v>
      </c>
      <c r="H144" s="87">
        <f t="shared" si="5"/>
        <v>0</v>
      </c>
      <c r="I144" s="88"/>
      <c r="J144" s="89"/>
    </row>
    <row r="145" spans="1:10" s="63" customFormat="1" ht="34.5" customHeight="1" x14ac:dyDescent="0.2">
      <c r="A145" s="248">
        <v>2500</v>
      </c>
      <c r="B145" s="250" t="s">
        <v>282</v>
      </c>
      <c r="C145" s="238">
        <v>0</v>
      </c>
      <c r="D145" s="239">
        <v>0</v>
      </c>
      <c r="E145" s="100" t="s">
        <v>931</v>
      </c>
      <c r="F145" s="101" t="s">
        <v>635</v>
      </c>
      <c r="G145" s="87">
        <f t="shared" si="4"/>
        <v>17175.2</v>
      </c>
      <c r="H145" s="87">
        <f t="shared" si="5"/>
        <v>17175.2</v>
      </c>
      <c r="I145" s="95">
        <f>I147+I162</f>
        <v>17175.2</v>
      </c>
      <c r="J145" s="89"/>
    </row>
    <row r="146" spans="1:10" s="64" customFormat="1" ht="11.25" customHeight="1" x14ac:dyDescent="0.2">
      <c r="A146" s="235"/>
      <c r="B146" s="230"/>
      <c r="C146" s="231"/>
      <c r="D146" s="232"/>
      <c r="E146" s="91" t="s">
        <v>137</v>
      </c>
      <c r="F146" s="236"/>
      <c r="G146" s="86">
        <f t="shared" si="4"/>
        <v>0</v>
      </c>
      <c r="H146" s="87">
        <f t="shared" si="5"/>
        <v>0</v>
      </c>
      <c r="I146" s="88"/>
      <c r="J146" s="89"/>
    </row>
    <row r="147" spans="1:10" s="64" customFormat="1" ht="15.75" x14ac:dyDescent="0.2">
      <c r="A147" s="237">
        <v>2510</v>
      </c>
      <c r="B147" s="250" t="s">
        <v>282</v>
      </c>
      <c r="C147" s="238">
        <v>1</v>
      </c>
      <c r="D147" s="239">
        <v>0</v>
      </c>
      <c r="E147" s="84" t="s">
        <v>636</v>
      </c>
      <c r="F147" s="85" t="s">
        <v>637</v>
      </c>
      <c r="G147" s="87">
        <f t="shared" si="4"/>
        <v>14410</v>
      </c>
      <c r="H147" s="87">
        <f t="shared" si="5"/>
        <v>14410</v>
      </c>
      <c r="I147" s="95">
        <f>I149</f>
        <v>14410</v>
      </c>
      <c r="J147" s="89"/>
    </row>
    <row r="148" spans="1:10" s="65" customFormat="1" ht="10.5" customHeight="1" x14ac:dyDescent="0.2">
      <c r="A148" s="237"/>
      <c r="B148" s="230"/>
      <c r="C148" s="238"/>
      <c r="D148" s="239"/>
      <c r="E148" s="91" t="s">
        <v>138</v>
      </c>
      <c r="F148" s="85"/>
      <c r="G148" s="86">
        <f t="shared" si="4"/>
        <v>0</v>
      </c>
      <c r="H148" s="87">
        <f t="shared" si="5"/>
        <v>0</v>
      </c>
      <c r="I148" s="92"/>
      <c r="J148" s="89"/>
    </row>
    <row r="149" spans="1:10" s="64" customFormat="1" ht="15.75" x14ac:dyDescent="0.2">
      <c r="A149" s="237">
        <v>2511</v>
      </c>
      <c r="B149" s="251" t="s">
        <v>282</v>
      </c>
      <c r="C149" s="241">
        <v>1</v>
      </c>
      <c r="D149" s="242">
        <v>1</v>
      </c>
      <c r="E149" s="91" t="s">
        <v>636</v>
      </c>
      <c r="F149" s="94" t="s">
        <v>638</v>
      </c>
      <c r="G149" s="86">
        <f t="shared" si="4"/>
        <v>14410</v>
      </c>
      <c r="H149" s="87">
        <f t="shared" si="5"/>
        <v>14410</v>
      </c>
      <c r="I149" s="98">
        <f>12410+2000</f>
        <v>14410</v>
      </c>
      <c r="J149" s="89"/>
    </row>
    <row r="150" spans="1:10" s="64" customFormat="1" ht="15.75" x14ac:dyDescent="0.2">
      <c r="A150" s="237">
        <v>2520</v>
      </c>
      <c r="B150" s="250" t="s">
        <v>282</v>
      </c>
      <c r="C150" s="238">
        <v>2</v>
      </c>
      <c r="D150" s="239">
        <v>0</v>
      </c>
      <c r="E150" s="84" t="s">
        <v>639</v>
      </c>
      <c r="F150" s="85" t="s">
        <v>640</v>
      </c>
      <c r="G150" s="86">
        <f t="shared" si="4"/>
        <v>0</v>
      </c>
      <c r="H150" s="87">
        <f t="shared" si="5"/>
        <v>0</v>
      </c>
      <c r="I150" s="88"/>
      <c r="J150" s="89"/>
    </row>
    <row r="151" spans="1:10" s="65" customFormat="1" ht="10.5" customHeight="1" x14ac:dyDescent="0.2">
      <c r="A151" s="237"/>
      <c r="B151" s="230"/>
      <c r="C151" s="238"/>
      <c r="D151" s="239"/>
      <c r="E151" s="91" t="s">
        <v>138</v>
      </c>
      <c r="F151" s="85"/>
      <c r="G151" s="86">
        <f t="shared" si="4"/>
        <v>0</v>
      </c>
      <c r="H151" s="87">
        <f t="shared" si="5"/>
        <v>0</v>
      </c>
      <c r="I151" s="92"/>
      <c r="J151" s="89"/>
    </row>
    <row r="152" spans="1:10" s="64" customFormat="1" ht="15.75" x14ac:dyDescent="0.2">
      <c r="A152" s="237">
        <v>2521</v>
      </c>
      <c r="B152" s="251" t="s">
        <v>282</v>
      </c>
      <c r="C152" s="241">
        <v>2</v>
      </c>
      <c r="D152" s="242">
        <v>1</v>
      </c>
      <c r="E152" s="91" t="s">
        <v>641</v>
      </c>
      <c r="F152" s="94" t="s">
        <v>642</v>
      </c>
      <c r="G152" s="86">
        <f t="shared" si="4"/>
        <v>0</v>
      </c>
      <c r="H152" s="87">
        <f t="shared" si="5"/>
        <v>0</v>
      </c>
      <c r="I152" s="88"/>
      <c r="J152" s="89"/>
    </row>
    <row r="153" spans="1:10" s="64" customFormat="1" ht="24" x14ac:dyDescent="0.2">
      <c r="A153" s="237">
        <v>2530</v>
      </c>
      <c r="B153" s="250" t="s">
        <v>282</v>
      </c>
      <c r="C153" s="238">
        <v>3</v>
      </c>
      <c r="D153" s="239">
        <v>0</v>
      </c>
      <c r="E153" s="84" t="s">
        <v>643</v>
      </c>
      <c r="F153" s="85" t="s">
        <v>644</v>
      </c>
      <c r="G153" s="86">
        <f t="shared" si="4"/>
        <v>0</v>
      </c>
      <c r="H153" s="87">
        <f t="shared" si="5"/>
        <v>0</v>
      </c>
      <c r="I153" s="88"/>
      <c r="J153" s="89"/>
    </row>
    <row r="154" spans="1:10" s="65" customFormat="1" ht="10.5" customHeight="1" x14ac:dyDescent="0.2">
      <c r="A154" s="237"/>
      <c r="B154" s="230"/>
      <c r="C154" s="238"/>
      <c r="D154" s="239"/>
      <c r="E154" s="91" t="s">
        <v>138</v>
      </c>
      <c r="F154" s="85"/>
      <c r="G154" s="86">
        <f t="shared" si="4"/>
        <v>0</v>
      </c>
      <c r="H154" s="87">
        <f t="shared" si="5"/>
        <v>0</v>
      </c>
      <c r="I154" s="92"/>
      <c r="J154" s="89"/>
    </row>
    <row r="155" spans="1:10" s="64" customFormat="1" ht="15.75" x14ac:dyDescent="0.2">
      <c r="A155" s="237">
        <v>2531</v>
      </c>
      <c r="B155" s="251" t="s">
        <v>282</v>
      </c>
      <c r="C155" s="241">
        <v>3</v>
      </c>
      <c r="D155" s="242">
        <v>1</v>
      </c>
      <c r="E155" s="91" t="s">
        <v>643</v>
      </c>
      <c r="F155" s="94" t="s">
        <v>645</v>
      </c>
      <c r="G155" s="86">
        <f t="shared" si="4"/>
        <v>0</v>
      </c>
      <c r="H155" s="87">
        <f t="shared" si="5"/>
        <v>0</v>
      </c>
      <c r="I155" s="88"/>
      <c r="J155" s="89"/>
    </row>
    <row r="156" spans="1:10" s="64" customFormat="1" ht="24" x14ac:dyDescent="0.2">
      <c r="A156" s="237">
        <v>2540</v>
      </c>
      <c r="B156" s="250" t="s">
        <v>282</v>
      </c>
      <c r="C156" s="238">
        <v>4</v>
      </c>
      <c r="D156" s="239">
        <v>0</v>
      </c>
      <c r="E156" s="84" t="s">
        <v>646</v>
      </c>
      <c r="F156" s="85" t="s">
        <v>647</v>
      </c>
      <c r="G156" s="86">
        <f t="shared" si="4"/>
        <v>0</v>
      </c>
      <c r="H156" s="87">
        <f t="shared" si="5"/>
        <v>0</v>
      </c>
      <c r="I156" s="88"/>
      <c r="J156" s="89"/>
    </row>
    <row r="157" spans="1:10" s="65" customFormat="1" ht="10.5" customHeight="1" x14ac:dyDescent="0.2">
      <c r="A157" s="237"/>
      <c r="B157" s="230"/>
      <c r="C157" s="238"/>
      <c r="D157" s="239"/>
      <c r="E157" s="91" t="s">
        <v>138</v>
      </c>
      <c r="F157" s="85"/>
      <c r="G157" s="86">
        <f t="shared" si="4"/>
        <v>0</v>
      </c>
      <c r="H157" s="87">
        <f t="shared" si="5"/>
        <v>0</v>
      </c>
      <c r="I157" s="92"/>
      <c r="J157" s="89"/>
    </row>
    <row r="158" spans="1:10" s="64" customFormat="1" ht="17.25" customHeight="1" x14ac:dyDescent="0.2">
      <c r="A158" s="237">
        <v>2541</v>
      </c>
      <c r="B158" s="251" t="s">
        <v>282</v>
      </c>
      <c r="C158" s="241">
        <v>4</v>
      </c>
      <c r="D158" s="242">
        <v>1</v>
      </c>
      <c r="E158" s="91" t="s">
        <v>646</v>
      </c>
      <c r="F158" s="94" t="s">
        <v>648</v>
      </c>
      <c r="G158" s="86">
        <f t="shared" si="4"/>
        <v>0</v>
      </c>
      <c r="H158" s="87">
        <f t="shared" si="5"/>
        <v>0</v>
      </c>
      <c r="I158" s="88"/>
      <c r="J158" s="89"/>
    </row>
    <row r="159" spans="1:10" s="64" customFormat="1" ht="27" customHeight="1" x14ac:dyDescent="0.2">
      <c r="A159" s="237">
        <v>2550</v>
      </c>
      <c r="B159" s="250" t="s">
        <v>282</v>
      </c>
      <c r="C159" s="238">
        <v>5</v>
      </c>
      <c r="D159" s="239">
        <v>0</v>
      </c>
      <c r="E159" s="84" t="s">
        <v>649</v>
      </c>
      <c r="F159" s="85" t="s">
        <v>650</v>
      </c>
      <c r="G159" s="86">
        <f t="shared" si="4"/>
        <v>0</v>
      </c>
      <c r="H159" s="87">
        <f t="shared" si="5"/>
        <v>0</v>
      </c>
      <c r="I159" s="88"/>
      <c r="J159" s="89"/>
    </row>
    <row r="160" spans="1:10" s="65" customFormat="1" ht="10.5" customHeight="1" x14ac:dyDescent="0.2">
      <c r="A160" s="237"/>
      <c r="B160" s="230"/>
      <c r="C160" s="238"/>
      <c r="D160" s="239"/>
      <c r="E160" s="91" t="s">
        <v>138</v>
      </c>
      <c r="F160" s="85"/>
      <c r="G160" s="86">
        <f t="shared" si="4"/>
        <v>0</v>
      </c>
      <c r="H160" s="87">
        <f t="shared" si="5"/>
        <v>0</v>
      </c>
      <c r="I160" s="92"/>
      <c r="J160" s="89"/>
    </row>
    <row r="161" spans="1:11" s="64" customFormat="1" ht="24" x14ac:dyDescent="0.2">
      <c r="A161" s="237">
        <v>2551</v>
      </c>
      <c r="B161" s="251" t="s">
        <v>282</v>
      </c>
      <c r="C161" s="241">
        <v>5</v>
      </c>
      <c r="D161" s="242">
        <v>1</v>
      </c>
      <c r="E161" s="91" t="s">
        <v>649</v>
      </c>
      <c r="F161" s="94" t="s">
        <v>651</v>
      </c>
      <c r="G161" s="86">
        <f t="shared" si="4"/>
        <v>0</v>
      </c>
      <c r="H161" s="87">
        <f t="shared" si="5"/>
        <v>0</v>
      </c>
      <c r="I161" s="88"/>
      <c r="J161" s="89"/>
    </row>
    <row r="162" spans="1:11" s="64" customFormat="1" ht="28.5" x14ac:dyDescent="0.2">
      <c r="A162" s="237">
        <v>2560</v>
      </c>
      <c r="B162" s="250" t="s">
        <v>282</v>
      </c>
      <c r="C162" s="238">
        <v>6</v>
      </c>
      <c r="D162" s="239">
        <v>0</v>
      </c>
      <c r="E162" s="84" t="s">
        <v>652</v>
      </c>
      <c r="F162" s="85" t="s">
        <v>653</v>
      </c>
      <c r="G162" s="87">
        <f t="shared" si="4"/>
        <v>2765.2</v>
      </c>
      <c r="H162" s="87">
        <f t="shared" si="5"/>
        <v>2765.2</v>
      </c>
      <c r="I162" s="92">
        <f>I164</f>
        <v>2765.2</v>
      </c>
      <c r="J162" s="89"/>
    </row>
    <row r="163" spans="1:11" s="65" customFormat="1" ht="10.5" customHeight="1" x14ac:dyDescent="0.2">
      <c r="A163" s="237"/>
      <c r="B163" s="230"/>
      <c r="C163" s="238"/>
      <c r="D163" s="239"/>
      <c r="E163" s="91" t="s">
        <v>138</v>
      </c>
      <c r="F163" s="85"/>
      <c r="G163" s="86">
        <f t="shared" si="4"/>
        <v>0</v>
      </c>
      <c r="H163" s="87">
        <f t="shared" si="5"/>
        <v>0</v>
      </c>
      <c r="I163" s="92"/>
      <c r="J163" s="89"/>
    </row>
    <row r="164" spans="1:11" s="64" customFormat="1" ht="28.5" x14ac:dyDescent="0.2">
      <c r="A164" s="237">
        <v>2561</v>
      </c>
      <c r="B164" s="251" t="s">
        <v>282</v>
      </c>
      <c r="C164" s="241">
        <v>6</v>
      </c>
      <c r="D164" s="242">
        <v>1</v>
      </c>
      <c r="E164" s="91" t="s">
        <v>652</v>
      </c>
      <c r="F164" s="94" t="s">
        <v>654</v>
      </c>
      <c r="G164" s="86">
        <f t="shared" si="4"/>
        <v>2765.2</v>
      </c>
      <c r="H164" s="87">
        <f t="shared" si="5"/>
        <v>2765.2</v>
      </c>
      <c r="I164" s="88">
        <f>2665.2+100</f>
        <v>2765.2</v>
      </c>
      <c r="J164" s="89"/>
    </row>
    <row r="165" spans="1:11" s="63" customFormat="1" ht="44.25" customHeight="1" x14ac:dyDescent="0.2">
      <c r="A165" s="248">
        <v>2600</v>
      </c>
      <c r="B165" s="250" t="s">
        <v>283</v>
      </c>
      <c r="C165" s="238">
        <v>0</v>
      </c>
      <c r="D165" s="239">
        <v>0</v>
      </c>
      <c r="E165" s="100" t="s">
        <v>919</v>
      </c>
      <c r="F165" s="101" t="s">
        <v>655</v>
      </c>
      <c r="G165" s="87">
        <f t="shared" si="4"/>
        <v>14460</v>
      </c>
      <c r="H165" s="87">
        <f t="shared" si="5"/>
        <v>32274</v>
      </c>
      <c r="I165" s="95">
        <f>I173+I176+I182</f>
        <v>14460</v>
      </c>
      <c r="J165" s="96">
        <f>J173+J179</f>
        <v>17814</v>
      </c>
    </row>
    <row r="166" spans="1:11" s="64" customFormat="1" ht="11.25" customHeight="1" x14ac:dyDescent="0.2">
      <c r="A166" s="235"/>
      <c r="B166" s="230"/>
      <c r="C166" s="231"/>
      <c r="D166" s="232"/>
      <c r="E166" s="91" t="s">
        <v>137</v>
      </c>
      <c r="F166" s="236"/>
      <c r="G166" s="86">
        <f t="shared" si="4"/>
        <v>0</v>
      </c>
      <c r="H166" s="87">
        <f t="shared" si="5"/>
        <v>0</v>
      </c>
      <c r="I166" s="88"/>
      <c r="J166" s="89"/>
    </row>
    <row r="167" spans="1:11" s="64" customFormat="1" ht="15.75" x14ac:dyDescent="0.2">
      <c r="A167" s="237">
        <v>2610</v>
      </c>
      <c r="B167" s="250" t="s">
        <v>283</v>
      </c>
      <c r="C167" s="238">
        <v>1</v>
      </c>
      <c r="D167" s="239">
        <v>0</v>
      </c>
      <c r="E167" s="84" t="s">
        <v>656</v>
      </c>
      <c r="F167" s="85" t="s">
        <v>657</v>
      </c>
      <c r="G167" s="86">
        <f t="shared" si="4"/>
        <v>0</v>
      </c>
      <c r="H167" s="87">
        <f t="shared" si="5"/>
        <v>0</v>
      </c>
      <c r="I167" s="88"/>
      <c r="J167" s="89"/>
    </row>
    <row r="168" spans="1:11" s="65" customFormat="1" ht="10.5" customHeight="1" x14ac:dyDescent="0.2">
      <c r="A168" s="237"/>
      <c r="B168" s="230"/>
      <c r="C168" s="238"/>
      <c r="D168" s="239"/>
      <c r="E168" s="91" t="s">
        <v>138</v>
      </c>
      <c r="F168" s="85"/>
      <c r="G168" s="86">
        <f t="shared" si="4"/>
        <v>0</v>
      </c>
      <c r="H168" s="87">
        <f t="shared" si="5"/>
        <v>0</v>
      </c>
      <c r="I168" s="92"/>
      <c r="J168" s="89"/>
    </row>
    <row r="169" spans="1:11" s="64" customFormat="1" ht="15.75" x14ac:dyDescent="0.2">
      <c r="A169" s="237">
        <v>2611</v>
      </c>
      <c r="B169" s="251" t="s">
        <v>283</v>
      </c>
      <c r="C169" s="241">
        <v>1</v>
      </c>
      <c r="D169" s="242">
        <v>1</v>
      </c>
      <c r="E169" s="91" t="s">
        <v>658</v>
      </c>
      <c r="F169" s="94" t="s">
        <v>659</v>
      </c>
      <c r="G169" s="86">
        <f t="shared" si="4"/>
        <v>0</v>
      </c>
      <c r="H169" s="87">
        <f t="shared" si="5"/>
        <v>0</v>
      </c>
      <c r="I169" s="88"/>
      <c r="J169" s="89"/>
    </row>
    <row r="170" spans="1:11" s="64" customFormat="1" ht="15.75" x14ac:dyDescent="0.25">
      <c r="A170" s="237">
        <v>2620</v>
      </c>
      <c r="B170" s="250" t="s">
        <v>283</v>
      </c>
      <c r="C170" s="238">
        <v>2</v>
      </c>
      <c r="D170" s="239">
        <v>0</v>
      </c>
      <c r="E170" s="84" t="s">
        <v>660</v>
      </c>
      <c r="F170" s="85" t="s">
        <v>661</v>
      </c>
      <c r="G170" s="86">
        <f t="shared" si="4"/>
        <v>0</v>
      </c>
      <c r="H170" s="87">
        <f t="shared" si="5"/>
        <v>0</v>
      </c>
      <c r="I170" s="88"/>
      <c r="J170" s="89"/>
      <c r="K170" s="90"/>
    </row>
    <row r="171" spans="1:11" s="65" customFormat="1" ht="10.5" customHeight="1" x14ac:dyDescent="0.25">
      <c r="A171" s="237"/>
      <c r="B171" s="230"/>
      <c r="C171" s="238"/>
      <c r="D171" s="239"/>
      <c r="E171" s="91" t="s">
        <v>138</v>
      </c>
      <c r="F171" s="85"/>
      <c r="G171" s="86">
        <f t="shared" si="4"/>
        <v>0</v>
      </c>
      <c r="H171" s="87">
        <f t="shared" si="5"/>
        <v>0</v>
      </c>
      <c r="I171" s="92"/>
      <c r="J171" s="89"/>
      <c r="K171" s="93"/>
    </row>
    <row r="172" spans="1:11" s="64" customFormat="1" ht="15.75" x14ac:dyDescent="0.25">
      <c r="A172" s="237">
        <v>2621</v>
      </c>
      <c r="B172" s="251" t="s">
        <v>283</v>
      </c>
      <c r="C172" s="241">
        <v>2</v>
      </c>
      <c r="D172" s="242">
        <v>1</v>
      </c>
      <c r="E172" s="91" t="s">
        <v>660</v>
      </c>
      <c r="F172" s="94" t="s">
        <v>662</v>
      </c>
      <c r="G172" s="86">
        <f t="shared" si="4"/>
        <v>0</v>
      </c>
      <c r="H172" s="87">
        <f t="shared" si="5"/>
        <v>0</v>
      </c>
      <c r="I172" s="88"/>
      <c r="J172" s="89"/>
      <c r="K172" s="90"/>
    </row>
    <row r="173" spans="1:11" s="64" customFormat="1" ht="15.75" x14ac:dyDescent="0.25">
      <c r="A173" s="237">
        <v>2630</v>
      </c>
      <c r="B173" s="250" t="s">
        <v>283</v>
      </c>
      <c r="C173" s="238">
        <v>3</v>
      </c>
      <c r="D173" s="239">
        <v>0</v>
      </c>
      <c r="E173" s="84" t="s">
        <v>663</v>
      </c>
      <c r="F173" s="85" t="s">
        <v>664</v>
      </c>
      <c r="G173" s="87">
        <f t="shared" si="4"/>
        <v>7600</v>
      </c>
      <c r="H173" s="87">
        <f t="shared" si="5"/>
        <v>23914</v>
      </c>
      <c r="I173" s="95">
        <f>I175</f>
        <v>7600</v>
      </c>
      <c r="J173" s="96">
        <f>J175</f>
        <v>16314</v>
      </c>
      <c r="K173" s="90"/>
    </row>
    <row r="174" spans="1:11" s="65" customFormat="1" ht="10.5" customHeight="1" x14ac:dyDescent="0.25">
      <c r="A174" s="237"/>
      <c r="B174" s="230"/>
      <c r="C174" s="238"/>
      <c r="D174" s="239"/>
      <c r="E174" s="91" t="s">
        <v>138</v>
      </c>
      <c r="F174" s="85"/>
      <c r="G174" s="86">
        <f t="shared" si="4"/>
        <v>0</v>
      </c>
      <c r="H174" s="87">
        <f t="shared" si="5"/>
        <v>0</v>
      </c>
      <c r="I174" s="92"/>
      <c r="J174" s="89"/>
      <c r="K174" s="93"/>
    </row>
    <row r="175" spans="1:11" s="64" customFormat="1" ht="15.75" x14ac:dyDescent="0.25">
      <c r="A175" s="237">
        <v>2631</v>
      </c>
      <c r="B175" s="251" t="s">
        <v>283</v>
      </c>
      <c r="C175" s="241">
        <v>3</v>
      </c>
      <c r="D175" s="242">
        <v>1</v>
      </c>
      <c r="E175" s="91" t="s">
        <v>665</v>
      </c>
      <c r="F175" s="97" t="s">
        <v>666</v>
      </c>
      <c r="G175" s="86">
        <f t="shared" si="4"/>
        <v>7600</v>
      </c>
      <c r="H175" s="87">
        <f t="shared" si="5"/>
        <v>23914</v>
      </c>
      <c r="I175" s="98">
        <f>7700-100</f>
        <v>7600</v>
      </c>
      <c r="J175" s="89">
        <f>8000+5000+2500+54+1260-500</f>
        <v>16314</v>
      </c>
      <c r="K175" s="90"/>
    </row>
    <row r="176" spans="1:11" s="64" customFormat="1" ht="15.75" x14ac:dyDescent="0.25">
      <c r="A176" s="237">
        <v>2640</v>
      </c>
      <c r="B176" s="250" t="s">
        <v>283</v>
      </c>
      <c r="C176" s="238">
        <v>4</v>
      </c>
      <c r="D176" s="239">
        <v>0</v>
      </c>
      <c r="E176" s="84" t="s">
        <v>667</v>
      </c>
      <c r="F176" s="85" t="s">
        <v>668</v>
      </c>
      <c r="G176" s="87">
        <f t="shared" si="4"/>
        <v>6860</v>
      </c>
      <c r="H176" s="87">
        <f t="shared" si="5"/>
        <v>6860</v>
      </c>
      <c r="I176" s="95">
        <f>I178</f>
        <v>6860</v>
      </c>
      <c r="J176" s="89"/>
      <c r="K176" s="90"/>
    </row>
    <row r="177" spans="1:11" s="65" customFormat="1" ht="10.5" customHeight="1" x14ac:dyDescent="0.25">
      <c r="A177" s="237"/>
      <c r="B177" s="230"/>
      <c r="C177" s="238"/>
      <c r="D177" s="239"/>
      <c r="E177" s="91" t="s">
        <v>138</v>
      </c>
      <c r="F177" s="85"/>
      <c r="G177" s="86">
        <f t="shared" si="4"/>
        <v>0</v>
      </c>
      <c r="H177" s="87">
        <f t="shared" si="5"/>
        <v>0</v>
      </c>
      <c r="I177" s="99"/>
      <c r="J177" s="89"/>
      <c r="K177" s="93"/>
    </row>
    <row r="178" spans="1:11" s="64" customFormat="1" ht="15.75" x14ac:dyDescent="0.25">
      <c r="A178" s="237">
        <v>2641</v>
      </c>
      <c r="B178" s="251" t="s">
        <v>283</v>
      </c>
      <c r="C178" s="241">
        <v>4</v>
      </c>
      <c r="D178" s="242">
        <v>1</v>
      </c>
      <c r="E178" s="91" t="s">
        <v>669</v>
      </c>
      <c r="F178" s="94" t="s">
        <v>670</v>
      </c>
      <c r="G178" s="86">
        <f t="shared" si="4"/>
        <v>6860</v>
      </c>
      <c r="H178" s="87">
        <f t="shared" si="5"/>
        <v>6860</v>
      </c>
      <c r="I178" s="98">
        <v>6860</v>
      </c>
      <c r="J178" s="89"/>
      <c r="K178" s="90"/>
    </row>
    <row r="179" spans="1:11" s="64" customFormat="1" ht="48" x14ac:dyDescent="0.2">
      <c r="A179" s="237">
        <v>2650</v>
      </c>
      <c r="B179" s="250" t="s">
        <v>283</v>
      </c>
      <c r="C179" s="238">
        <v>5</v>
      </c>
      <c r="D179" s="239">
        <v>0</v>
      </c>
      <c r="E179" s="84" t="s">
        <v>674</v>
      </c>
      <c r="F179" s="85" t="s">
        <v>675</v>
      </c>
      <c r="G179" s="86">
        <f t="shared" si="4"/>
        <v>0</v>
      </c>
      <c r="H179" s="87">
        <f t="shared" si="5"/>
        <v>1500</v>
      </c>
      <c r="I179" s="88"/>
      <c r="J179" s="96">
        <f>J184</f>
        <v>1500</v>
      </c>
    </row>
    <row r="180" spans="1:11" s="65" customFormat="1" ht="10.5" customHeight="1" x14ac:dyDescent="0.2">
      <c r="A180" s="237"/>
      <c r="B180" s="230"/>
      <c r="C180" s="238"/>
      <c r="D180" s="239"/>
      <c r="E180" s="91" t="s">
        <v>138</v>
      </c>
      <c r="F180" s="85"/>
      <c r="G180" s="86">
        <f t="shared" si="4"/>
        <v>0</v>
      </c>
      <c r="H180" s="87">
        <f t="shared" si="5"/>
        <v>0</v>
      </c>
      <c r="I180" s="92"/>
      <c r="J180" s="89"/>
    </row>
    <row r="181" spans="1:11" s="64" customFormat="1" ht="36" x14ac:dyDescent="0.2">
      <c r="A181" s="237">
        <v>2651</v>
      </c>
      <c r="B181" s="251" t="s">
        <v>283</v>
      </c>
      <c r="C181" s="241">
        <v>5</v>
      </c>
      <c r="D181" s="242">
        <v>1</v>
      </c>
      <c r="E181" s="91" t="s">
        <v>674</v>
      </c>
      <c r="F181" s="94" t="s">
        <v>676</v>
      </c>
      <c r="G181" s="86">
        <f t="shared" si="4"/>
        <v>0</v>
      </c>
      <c r="H181" s="87">
        <f t="shared" si="5"/>
        <v>0</v>
      </c>
      <c r="I181" s="88"/>
      <c r="J181" s="89"/>
    </row>
    <row r="182" spans="1:11" s="64" customFormat="1" ht="36" x14ac:dyDescent="0.2">
      <c r="A182" s="237">
        <v>2660</v>
      </c>
      <c r="B182" s="250" t="s">
        <v>283</v>
      </c>
      <c r="C182" s="238">
        <v>6</v>
      </c>
      <c r="D182" s="239">
        <v>0</v>
      </c>
      <c r="E182" s="84" t="s">
        <v>677</v>
      </c>
      <c r="F182" s="249" t="s">
        <v>678</v>
      </c>
      <c r="G182" s="86">
        <f t="shared" si="4"/>
        <v>0</v>
      </c>
      <c r="H182" s="87">
        <f t="shared" si="5"/>
        <v>0</v>
      </c>
      <c r="I182" s="98">
        <f>I184</f>
        <v>0</v>
      </c>
      <c r="J182" s="89"/>
    </row>
    <row r="183" spans="1:11" s="65" customFormat="1" ht="10.5" customHeight="1" x14ac:dyDescent="0.2">
      <c r="A183" s="237"/>
      <c r="B183" s="230"/>
      <c r="C183" s="238"/>
      <c r="D183" s="239"/>
      <c r="E183" s="91" t="s">
        <v>138</v>
      </c>
      <c r="F183" s="85"/>
      <c r="G183" s="86">
        <f t="shared" si="4"/>
        <v>0</v>
      </c>
      <c r="H183" s="87">
        <f t="shared" si="5"/>
        <v>0</v>
      </c>
      <c r="I183" s="92"/>
      <c r="J183" s="89"/>
    </row>
    <row r="184" spans="1:11" s="64" customFormat="1" ht="28.5" x14ac:dyDescent="0.2">
      <c r="A184" s="237">
        <v>2661</v>
      </c>
      <c r="B184" s="251" t="s">
        <v>283</v>
      </c>
      <c r="C184" s="241">
        <v>6</v>
      </c>
      <c r="D184" s="242">
        <v>1</v>
      </c>
      <c r="E184" s="91" t="s">
        <v>677</v>
      </c>
      <c r="F184" s="94" t="s">
        <v>679</v>
      </c>
      <c r="G184" s="86">
        <f t="shared" si="4"/>
        <v>0</v>
      </c>
      <c r="H184" s="87">
        <f t="shared" si="5"/>
        <v>1500</v>
      </c>
      <c r="I184" s="98">
        <f>1000-1000</f>
        <v>0</v>
      </c>
      <c r="J184" s="89">
        <v>1500</v>
      </c>
    </row>
    <row r="185" spans="1:11" s="63" customFormat="1" ht="36" customHeight="1" x14ac:dyDescent="0.2">
      <c r="A185" s="248">
        <v>2700</v>
      </c>
      <c r="B185" s="250" t="s">
        <v>284</v>
      </c>
      <c r="C185" s="238">
        <v>0</v>
      </c>
      <c r="D185" s="239">
        <v>0</v>
      </c>
      <c r="E185" s="100" t="s">
        <v>932</v>
      </c>
      <c r="F185" s="101" t="s">
        <v>680</v>
      </c>
      <c r="G185" s="86">
        <f t="shared" si="4"/>
        <v>0</v>
      </c>
      <c r="H185" s="87">
        <f t="shared" si="5"/>
        <v>0</v>
      </c>
      <c r="I185" s="88"/>
      <c r="J185" s="89"/>
    </row>
    <row r="186" spans="1:11" s="64" customFormat="1" ht="11.25" customHeight="1" x14ac:dyDescent="0.2">
      <c r="A186" s="235"/>
      <c r="B186" s="230"/>
      <c r="C186" s="231"/>
      <c r="D186" s="232"/>
      <c r="E186" s="91" t="s">
        <v>137</v>
      </c>
      <c r="F186" s="236"/>
      <c r="G186" s="86">
        <f t="shared" si="4"/>
        <v>0</v>
      </c>
      <c r="H186" s="87">
        <f t="shared" si="5"/>
        <v>0</v>
      </c>
      <c r="I186" s="88"/>
      <c r="J186" s="89"/>
    </row>
    <row r="187" spans="1:11" s="64" customFormat="1" ht="28.5" x14ac:dyDescent="0.2">
      <c r="A187" s="237">
        <v>2710</v>
      </c>
      <c r="B187" s="250" t="s">
        <v>284</v>
      </c>
      <c r="C187" s="238">
        <v>1</v>
      </c>
      <c r="D187" s="239">
        <v>0</v>
      </c>
      <c r="E187" s="84" t="s">
        <v>681</v>
      </c>
      <c r="F187" s="85" t="s">
        <v>682</v>
      </c>
      <c r="G187" s="86">
        <f t="shared" si="4"/>
        <v>0</v>
      </c>
      <c r="H187" s="87">
        <f t="shared" si="5"/>
        <v>0</v>
      </c>
      <c r="I187" s="88"/>
      <c r="J187" s="89"/>
    </row>
    <row r="188" spans="1:11" s="65" customFormat="1" ht="10.5" customHeight="1" x14ac:dyDescent="0.2">
      <c r="A188" s="237"/>
      <c r="B188" s="230"/>
      <c r="C188" s="238"/>
      <c r="D188" s="239"/>
      <c r="E188" s="91" t="s">
        <v>138</v>
      </c>
      <c r="F188" s="85"/>
      <c r="G188" s="86">
        <f t="shared" si="4"/>
        <v>0</v>
      </c>
      <c r="H188" s="87">
        <f t="shared" si="5"/>
        <v>0</v>
      </c>
      <c r="I188" s="92"/>
      <c r="J188" s="89"/>
    </row>
    <row r="189" spans="1:11" s="64" customFormat="1" ht="15.75" x14ac:dyDescent="0.2">
      <c r="A189" s="237">
        <v>2711</v>
      </c>
      <c r="B189" s="251" t="s">
        <v>284</v>
      </c>
      <c r="C189" s="241">
        <v>1</v>
      </c>
      <c r="D189" s="242">
        <v>1</v>
      </c>
      <c r="E189" s="91" t="s">
        <v>683</v>
      </c>
      <c r="F189" s="94" t="s">
        <v>684</v>
      </c>
      <c r="G189" s="86">
        <f t="shared" si="4"/>
        <v>0</v>
      </c>
      <c r="H189" s="87">
        <f t="shared" si="5"/>
        <v>0</v>
      </c>
      <c r="I189" s="88"/>
      <c r="J189" s="89"/>
    </row>
    <row r="190" spans="1:11" s="64" customFormat="1" ht="15.75" x14ac:dyDescent="0.2">
      <c r="A190" s="237">
        <v>2712</v>
      </c>
      <c r="B190" s="251" t="s">
        <v>284</v>
      </c>
      <c r="C190" s="241">
        <v>1</v>
      </c>
      <c r="D190" s="242">
        <v>2</v>
      </c>
      <c r="E190" s="91" t="s">
        <v>685</v>
      </c>
      <c r="F190" s="94" t="s">
        <v>686</v>
      </c>
      <c r="G190" s="86">
        <f t="shared" si="4"/>
        <v>0</v>
      </c>
      <c r="H190" s="87">
        <f t="shared" si="5"/>
        <v>0</v>
      </c>
      <c r="I190" s="88"/>
      <c r="J190" s="89"/>
    </row>
    <row r="191" spans="1:11" s="64" customFormat="1" ht="15.75" x14ac:dyDescent="0.2">
      <c r="A191" s="237">
        <v>2713</v>
      </c>
      <c r="B191" s="251" t="s">
        <v>284</v>
      </c>
      <c r="C191" s="241">
        <v>1</v>
      </c>
      <c r="D191" s="242">
        <v>3</v>
      </c>
      <c r="E191" s="91" t="s">
        <v>68</v>
      </c>
      <c r="F191" s="94" t="s">
        <v>687</v>
      </c>
      <c r="G191" s="86">
        <f t="shared" si="4"/>
        <v>0</v>
      </c>
      <c r="H191" s="87">
        <f t="shared" si="5"/>
        <v>0</v>
      </c>
      <c r="I191" s="88"/>
      <c r="J191" s="89"/>
    </row>
    <row r="192" spans="1:11" s="64" customFormat="1" ht="15.75" x14ac:dyDescent="0.2">
      <c r="A192" s="237">
        <v>2720</v>
      </c>
      <c r="B192" s="250" t="s">
        <v>284</v>
      </c>
      <c r="C192" s="238">
        <v>2</v>
      </c>
      <c r="D192" s="239">
        <v>0</v>
      </c>
      <c r="E192" s="84" t="s">
        <v>285</v>
      </c>
      <c r="F192" s="85" t="s">
        <v>688</v>
      </c>
      <c r="G192" s="86">
        <f t="shared" si="4"/>
        <v>0</v>
      </c>
      <c r="H192" s="87">
        <f t="shared" si="5"/>
        <v>0</v>
      </c>
      <c r="I192" s="88"/>
      <c r="J192" s="89"/>
    </row>
    <row r="193" spans="1:10" s="65" customFormat="1" ht="10.5" customHeight="1" x14ac:dyDescent="0.2">
      <c r="A193" s="237"/>
      <c r="B193" s="230"/>
      <c r="C193" s="238"/>
      <c r="D193" s="239"/>
      <c r="E193" s="91" t="s">
        <v>138</v>
      </c>
      <c r="F193" s="85"/>
      <c r="G193" s="86">
        <f t="shared" si="4"/>
        <v>0</v>
      </c>
      <c r="H193" s="87">
        <f t="shared" si="5"/>
        <v>0</v>
      </c>
      <c r="I193" s="92"/>
      <c r="J193" s="89"/>
    </row>
    <row r="194" spans="1:10" s="64" customFormat="1" ht="15.75" x14ac:dyDescent="0.2">
      <c r="A194" s="237">
        <v>2721</v>
      </c>
      <c r="B194" s="251" t="s">
        <v>284</v>
      </c>
      <c r="C194" s="241">
        <v>2</v>
      </c>
      <c r="D194" s="242">
        <v>1</v>
      </c>
      <c r="E194" s="91" t="s">
        <v>689</v>
      </c>
      <c r="F194" s="94" t="s">
        <v>690</v>
      </c>
      <c r="G194" s="86">
        <f t="shared" si="4"/>
        <v>0</v>
      </c>
      <c r="H194" s="87">
        <f t="shared" si="5"/>
        <v>0</v>
      </c>
      <c r="I194" s="88"/>
      <c r="J194" s="89"/>
    </row>
    <row r="195" spans="1:10" s="64" customFormat="1" ht="20.25" customHeight="1" x14ac:dyDescent="0.2">
      <c r="A195" s="237">
        <v>2722</v>
      </c>
      <c r="B195" s="251" t="s">
        <v>284</v>
      </c>
      <c r="C195" s="241">
        <v>2</v>
      </c>
      <c r="D195" s="242">
        <v>2</v>
      </c>
      <c r="E195" s="91" t="s">
        <v>691</v>
      </c>
      <c r="F195" s="94" t="s">
        <v>692</v>
      </c>
      <c r="G195" s="86">
        <f t="shared" si="4"/>
        <v>0</v>
      </c>
      <c r="H195" s="87">
        <f t="shared" si="5"/>
        <v>0</v>
      </c>
      <c r="I195" s="88"/>
      <c r="J195" s="89"/>
    </row>
    <row r="196" spans="1:10" s="64" customFormat="1" ht="15.75" x14ac:dyDescent="0.2">
      <c r="A196" s="237">
        <v>2723</v>
      </c>
      <c r="B196" s="251" t="s">
        <v>284</v>
      </c>
      <c r="C196" s="241">
        <v>2</v>
      </c>
      <c r="D196" s="242">
        <v>3</v>
      </c>
      <c r="E196" s="91" t="s">
        <v>69</v>
      </c>
      <c r="F196" s="94" t="s">
        <v>693</v>
      </c>
      <c r="G196" s="86">
        <f t="shared" si="4"/>
        <v>0</v>
      </c>
      <c r="H196" s="87">
        <f t="shared" si="5"/>
        <v>0</v>
      </c>
      <c r="I196" s="88"/>
      <c r="J196" s="89"/>
    </row>
    <row r="197" spans="1:10" s="64" customFormat="1" ht="15.75" x14ac:dyDescent="0.2">
      <c r="A197" s="237">
        <v>2724</v>
      </c>
      <c r="B197" s="251" t="s">
        <v>284</v>
      </c>
      <c r="C197" s="241">
        <v>2</v>
      </c>
      <c r="D197" s="242">
        <v>4</v>
      </c>
      <c r="E197" s="91" t="s">
        <v>694</v>
      </c>
      <c r="F197" s="94" t="s">
        <v>695</v>
      </c>
      <c r="G197" s="86">
        <f t="shared" si="4"/>
        <v>0</v>
      </c>
      <c r="H197" s="87">
        <f t="shared" si="5"/>
        <v>0</v>
      </c>
      <c r="I197" s="88"/>
      <c r="J197" s="89"/>
    </row>
    <row r="198" spans="1:10" s="64" customFormat="1" ht="15.75" x14ac:dyDescent="0.2">
      <c r="A198" s="237">
        <v>2730</v>
      </c>
      <c r="B198" s="250" t="s">
        <v>284</v>
      </c>
      <c r="C198" s="238">
        <v>3</v>
      </c>
      <c r="D198" s="239">
        <v>0</v>
      </c>
      <c r="E198" s="84" t="s">
        <v>696</v>
      </c>
      <c r="F198" s="85" t="s">
        <v>699</v>
      </c>
      <c r="G198" s="86">
        <f t="shared" si="4"/>
        <v>0</v>
      </c>
      <c r="H198" s="87">
        <f t="shared" si="5"/>
        <v>0</v>
      </c>
      <c r="I198" s="88"/>
      <c r="J198" s="89"/>
    </row>
    <row r="199" spans="1:10" s="65" customFormat="1" ht="10.5" customHeight="1" x14ac:dyDescent="0.2">
      <c r="A199" s="237"/>
      <c r="B199" s="230"/>
      <c r="C199" s="238"/>
      <c r="D199" s="239"/>
      <c r="E199" s="91" t="s">
        <v>138</v>
      </c>
      <c r="F199" s="85"/>
      <c r="G199" s="86">
        <f t="shared" si="4"/>
        <v>0</v>
      </c>
      <c r="H199" s="87">
        <f t="shared" si="5"/>
        <v>0</v>
      </c>
      <c r="I199" s="92"/>
      <c r="J199" s="89"/>
    </row>
    <row r="200" spans="1:10" s="64" customFormat="1" ht="15" customHeight="1" x14ac:dyDescent="0.2">
      <c r="A200" s="237">
        <v>2731</v>
      </c>
      <c r="B200" s="251" t="s">
        <v>284</v>
      </c>
      <c r="C200" s="241">
        <v>3</v>
      </c>
      <c r="D200" s="242">
        <v>1</v>
      </c>
      <c r="E200" s="91" t="s">
        <v>700</v>
      </c>
      <c r="F200" s="105" t="s">
        <v>701</v>
      </c>
      <c r="G200" s="86">
        <f t="shared" si="4"/>
        <v>0</v>
      </c>
      <c r="H200" s="87">
        <f t="shared" si="5"/>
        <v>0</v>
      </c>
      <c r="I200" s="88"/>
      <c r="J200" s="89"/>
    </row>
    <row r="201" spans="1:10" s="64" customFormat="1" ht="18" customHeight="1" x14ac:dyDescent="0.2">
      <c r="A201" s="237">
        <v>2732</v>
      </c>
      <c r="B201" s="251" t="s">
        <v>284</v>
      </c>
      <c r="C201" s="241">
        <v>3</v>
      </c>
      <c r="D201" s="242">
        <v>2</v>
      </c>
      <c r="E201" s="91" t="s">
        <v>702</v>
      </c>
      <c r="F201" s="105" t="s">
        <v>703</v>
      </c>
      <c r="G201" s="86">
        <f t="shared" si="4"/>
        <v>0</v>
      </c>
      <c r="H201" s="87">
        <f t="shared" si="5"/>
        <v>0</v>
      </c>
      <c r="I201" s="88"/>
      <c r="J201" s="89"/>
    </row>
    <row r="202" spans="1:10" s="64" customFormat="1" ht="16.5" customHeight="1" x14ac:dyDescent="0.2">
      <c r="A202" s="237">
        <v>2733</v>
      </c>
      <c r="B202" s="251" t="s">
        <v>284</v>
      </c>
      <c r="C202" s="241">
        <v>3</v>
      </c>
      <c r="D202" s="242">
        <v>3</v>
      </c>
      <c r="E202" s="91" t="s">
        <v>704</v>
      </c>
      <c r="F202" s="105" t="s">
        <v>705</v>
      </c>
      <c r="G202" s="86">
        <f t="shared" si="4"/>
        <v>0</v>
      </c>
      <c r="H202" s="87">
        <f t="shared" si="5"/>
        <v>0</v>
      </c>
      <c r="I202" s="88"/>
      <c r="J202" s="89"/>
    </row>
    <row r="203" spans="1:10" s="64" customFormat="1" ht="24" x14ac:dyDescent="0.2">
      <c r="A203" s="237">
        <v>2734</v>
      </c>
      <c r="B203" s="251" t="s">
        <v>284</v>
      </c>
      <c r="C203" s="241">
        <v>3</v>
      </c>
      <c r="D203" s="242">
        <v>4</v>
      </c>
      <c r="E203" s="91" t="s">
        <v>706</v>
      </c>
      <c r="F203" s="105" t="s">
        <v>707</v>
      </c>
      <c r="G203" s="86">
        <f t="shared" si="4"/>
        <v>0</v>
      </c>
      <c r="H203" s="87">
        <f t="shared" si="5"/>
        <v>0</v>
      </c>
      <c r="I203" s="88"/>
      <c r="J203" s="89"/>
    </row>
    <row r="204" spans="1:10" s="64" customFormat="1" ht="24" x14ac:dyDescent="0.2">
      <c r="A204" s="237">
        <v>2740</v>
      </c>
      <c r="B204" s="250" t="s">
        <v>284</v>
      </c>
      <c r="C204" s="238">
        <v>4</v>
      </c>
      <c r="D204" s="239">
        <v>0</v>
      </c>
      <c r="E204" s="84" t="s">
        <v>708</v>
      </c>
      <c r="F204" s="85" t="s">
        <v>709</v>
      </c>
      <c r="G204" s="86">
        <f t="shared" ref="G204:G267" si="6">I204</f>
        <v>0</v>
      </c>
      <c r="H204" s="87">
        <f t="shared" ref="H204:H267" si="7">I204+J204</f>
        <v>0</v>
      </c>
      <c r="I204" s="88"/>
      <c r="J204" s="89"/>
    </row>
    <row r="205" spans="1:10" s="65" customFormat="1" ht="10.5" customHeight="1" x14ac:dyDescent="0.2">
      <c r="A205" s="237"/>
      <c r="B205" s="230"/>
      <c r="C205" s="238"/>
      <c r="D205" s="239"/>
      <c r="E205" s="91" t="s">
        <v>138</v>
      </c>
      <c r="F205" s="85"/>
      <c r="G205" s="86">
        <f t="shared" si="6"/>
        <v>0</v>
      </c>
      <c r="H205" s="87">
        <f t="shared" si="7"/>
        <v>0</v>
      </c>
      <c r="I205" s="92"/>
      <c r="J205" s="89"/>
    </row>
    <row r="206" spans="1:10" s="64" customFormat="1" ht="15.75" x14ac:dyDescent="0.2">
      <c r="A206" s="237">
        <v>2741</v>
      </c>
      <c r="B206" s="251" t="s">
        <v>284</v>
      </c>
      <c r="C206" s="241">
        <v>4</v>
      </c>
      <c r="D206" s="242">
        <v>1</v>
      </c>
      <c r="E206" s="91" t="s">
        <v>708</v>
      </c>
      <c r="F206" s="94" t="s">
        <v>710</v>
      </c>
      <c r="G206" s="86">
        <f t="shared" si="6"/>
        <v>0</v>
      </c>
      <c r="H206" s="87">
        <f t="shared" si="7"/>
        <v>0</v>
      </c>
      <c r="I206" s="88"/>
      <c r="J206" s="89"/>
    </row>
    <row r="207" spans="1:10" s="64" customFormat="1" ht="24" x14ac:dyDescent="0.2">
      <c r="A207" s="237">
        <v>2750</v>
      </c>
      <c r="B207" s="250" t="s">
        <v>284</v>
      </c>
      <c r="C207" s="238">
        <v>5</v>
      </c>
      <c r="D207" s="239">
        <v>0</v>
      </c>
      <c r="E207" s="84" t="s">
        <v>711</v>
      </c>
      <c r="F207" s="85" t="s">
        <v>712</v>
      </c>
      <c r="G207" s="86">
        <f t="shared" si="6"/>
        <v>0</v>
      </c>
      <c r="H207" s="87">
        <f t="shared" si="7"/>
        <v>0</v>
      </c>
      <c r="I207" s="88"/>
      <c r="J207" s="89"/>
    </row>
    <row r="208" spans="1:10" s="65" customFormat="1" ht="10.5" customHeight="1" x14ac:dyDescent="0.2">
      <c r="A208" s="237"/>
      <c r="B208" s="230"/>
      <c r="C208" s="238"/>
      <c r="D208" s="239"/>
      <c r="E208" s="91" t="s">
        <v>138</v>
      </c>
      <c r="F208" s="85"/>
      <c r="G208" s="86">
        <f t="shared" si="6"/>
        <v>0</v>
      </c>
      <c r="H208" s="87">
        <f t="shared" si="7"/>
        <v>0</v>
      </c>
      <c r="I208" s="92"/>
      <c r="J208" s="89"/>
    </row>
    <row r="209" spans="1:10" s="64" customFormat="1" ht="24" x14ac:dyDescent="0.2">
      <c r="A209" s="237">
        <v>2751</v>
      </c>
      <c r="B209" s="251" t="s">
        <v>284</v>
      </c>
      <c r="C209" s="241">
        <v>5</v>
      </c>
      <c r="D209" s="242">
        <v>1</v>
      </c>
      <c r="E209" s="91" t="s">
        <v>711</v>
      </c>
      <c r="F209" s="94" t="s">
        <v>712</v>
      </c>
      <c r="G209" s="86">
        <f t="shared" si="6"/>
        <v>0</v>
      </c>
      <c r="H209" s="87">
        <f t="shared" si="7"/>
        <v>0</v>
      </c>
      <c r="I209" s="88"/>
      <c r="J209" s="89"/>
    </row>
    <row r="210" spans="1:10" s="64" customFormat="1" ht="24" x14ac:dyDescent="0.2">
      <c r="A210" s="237">
        <v>2760</v>
      </c>
      <c r="B210" s="250" t="s">
        <v>284</v>
      </c>
      <c r="C210" s="238">
        <v>6</v>
      </c>
      <c r="D210" s="239">
        <v>0</v>
      </c>
      <c r="E210" s="84" t="s">
        <v>713</v>
      </c>
      <c r="F210" s="85" t="s">
        <v>714</v>
      </c>
      <c r="G210" s="86">
        <f t="shared" si="6"/>
        <v>0</v>
      </c>
      <c r="H210" s="87">
        <f t="shared" si="7"/>
        <v>0</v>
      </c>
      <c r="I210" s="88"/>
      <c r="J210" s="89"/>
    </row>
    <row r="211" spans="1:10" s="65" customFormat="1" ht="10.5" customHeight="1" x14ac:dyDescent="0.2">
      <c r="A211" s="237"/>
      <c r="B211" s="230"/>
      <c r="C211" s="238"/>
      <c r="D211" s="239"/>
      <c r="E211" s="91" t="s">
        <v>138</v>
      </c>
      <c r="F211" s="85"/>
      <c r="G211" s="86">
        <f t="shared" si="6"/>
        <v>0</v>
      </c>
      <c r="H211" s="87">
        <f t="shared" si="7"/>
        <v>0</v>
      </c>
      <c r="I211" s="92"/>
      <c r="J211" s="89"/>
    </row>
    <row r="212" spans="1:10" s="64" customFormat="1" ht="24" x14ac:dyDescent="0.2">
      <c r="A212" s="237">
        <v>2761</v>
      </c>
      <c r="B212" s="251" t="s">
        <v>284</v>
      </c>
      <c r="C212" s="241">
        <v>6</v>
      </c>
      <c r="D212" s="242">
        <v>1</v>
      </c>
      <c r="E212" s="91" t="s">
        <v>286</v>
      </c>
      <c r="F212" s="85"/>
      <c r="G212" s="86">
        <f t="shared" si="6"/>
        <v>0</v>
      </c>
      <c r="H212" s="87">
        <f t="shared" si="7"/>
        <v>0</v>
      </c>
      <c r="I212" s="88"/>
      <c r="J212" s="89"/>
    </row>
    <row r="213" spans="1:10" s="64" customFormat="1" ht="15.75" x14ac:dyDescent="0.2">
      <c r="A213" s="237">
        <v>2762</v>
      </c>
      <c r="B213" s="251" t="s">
        <v>284</v>
      </c>
      <c r="C213" s="241">
        <v>6</v>
      </c>
      <c r="D213" s="242">
        <v>2</v>
      </c>
      <c r="E213" s="91" t="s">
        <v>713</v>
      </c>
      <c r="F213" s="94" t="s">
        <v>715</v>
      </c>
      <c r="G213" s="86">
        <f t="shared" si="6"/>
        <v>0</v>
      </c>
      <c r="H213" s="87">
        <f t="shared" si="7"/>
        <v>0</v>
      </c>
      <c r="I213" s="88"/>
      <c r="J213" s="89"/>
    </row>
    <row r="214" spans="1:10" s="63" customFormat="1" ht="33.75" customHeight="1" x14ac:dyDescent="0.2">
      <c r="A214" s="248">
        <v>2800</v>
      </c>
      <c r="B214" s="250" t="s">
        <v>287</v>
      </c>
      <c r="C214" s="238">
        <v>0</v>
      </c>
      <c r="D214" s="239">
        <v>0</v>
      </c>
      <c r="E214" s="100" t="s">
        <v>933</v>
      </c>
      <c r="F214" s="101" t="s">
        <v>716</v>
      </c>
      <c r="G214" s="87">
        <f t="shared" si="6"/>
        <v>4590</v>
      </c>
      <c r="H214" s="87">
        <f t="shared" si="7"/>
        <v>9590</v>
      </c>
      <c r="I214" s="95">
        <f>I219+I233</f>
        <v>4590</v>
      </c>
      <c r="J214" s="96">
        <f>J219</f>
        <v>5000</v>
      </c>
    </row>
    <row r="215" spans="1:10" s="64" customFormat="1" ht="11.25" customHeight="1" x14ac:dyDescent="0.2">
      <c r="A215" s="235"/>
      <c r="B215" s="230"/>
      <c r="C215" s="231"/>
      <c r="D215" s="232"/>
      <c r="E215" s="91" t="s">
        <v>137</v>
      </c>
      <c r="F215" s="236"/>
      <c r="G215" s="86">
        <f t="shared" si="6"/>
        <v>0</v>
      </c>
      <c r="H215" s="87">
        <f t="shared" si="7"/>
        <v>0</v>
      </c>
      <c r="I215" s="88"/>
      <c r="J215" s="89"/>
    </row>
    <row r="216" spans="1:10" s="64" customFormat="1" ht="15.75" x14ac:dyDescent="0.2">
      <c r="A216" s="237">
        <v>2810</v>
      </c>
      <c r="B216" s="251" t="s">
        <v>287</v>
      </c>
      <c r="C216" s="241">
        <v>1</v>
      </c>
      <c r="D216" s="242">
        <v>0</v>
      </c>
      <c r="E216" s="84" t="s">
        <v>717</v>
      </c>
      <c r="F216" s="85" t="s">
        <v>718</v>
      </c>
      <c r="G216" s="86">
        <f t="shared" si="6"/>
        <v>0</v>
      </c>
      <c r="H216" s="87">
        <f t="shared" si="7"/>
        <v>0</v>
      </c>
      <c r="I216" s="88"/>
      <c r="J216" s="89"/>
    </row>
    <row r="217" spans="1:10" s="65" customFormat="1" ht="10.5" customHeight="1" x14ac:dyDescent="0.2">
      <c r="A217" s="237"/>
      <c r="B217" s="230"/>
      <c r="C217" s="238"/>
      <c r="D217" s="239"/>
      <c r="E217" s="91" t="s">
        <v>138</v>
      </c>
      <c r="F217" s="85"/>
      <c r="G217" s="86">
        <f t="shared" si="6"/>
        <v>0</v>
      </c>
      <c r="H217" s="87">
        <f t="shared" si="7"/>
        <v>0</v>
      </c>
      <c r="I217" s="92"/>
      <c r="J217" s="89"/>
    </row>
    <row r="218" spans="1:10" s="64" customFormat="1" ht="15.75" x14ac:dyDescent="0.2">
      <c r="A218" s="237">
        <v>2811</v>
      </c>
      <c r="B218" s="251" t="s">
        <v>287</v>
      </c>
      <c r="C218" s="241">
        <v>1</v>
      </c>
      <c r="D218" s="242">
        <v>1</v>
      </c>
      <c r="E218" s="91" t="s">
        <v>717</v>
      </c>
      <c r="F218" s="94" t="s">
        <v>719</v>
      </c>
      <c r="G218" s="86">
        <f t="shared" si="6"/>
        <v>0</v>
      </c>
      <c r="H218" s="87">
        <f t="shared" si="7"/>
        <v>0</v>
      </c>
      <c r="I218" s="88"/>
      <c r="J218" s="89"/>
    </row>
    <row r="219" spans="1:10" s="64" customFormat="1" ht="15.75" x14ac:dyDescent="0.2">
      <c r="A219" s="237">
        <v>2820</v>
      </c>
      <c r="B219" s="250" t="s">
        <v>287</v>
      </c>
      <c r="C219" s="238">
        <v>2</v>
      </c>
      <c r="D219" s="239">
        <v>0</v>
      </c>
      <c r="E219" s="84" t="s">
        <v>720</v>
      </c>
      <c r="F219" s="85" t="s">
        <v>721</v>
      </c>
      <c r="G219" s="87">
        <f t="shared" si="6"/>
        <v>4390</v>
      </c>
      <c r="H219" s="87">
        <f t="shared" si="7"/>
        <v>9390</v>
      </c>
      <c r="I219" s="95">
        <f>I224</f>
        <v>4390</v>
      </c>
      <c r="J219" s="96">
        <f>J224</f>
        <v>5000</v>
      </c>
    </row>
    <row r="220" spans="1:10" s="65" customFormat="1" ht="10.5" customHeight="1" x14ac:dyDescent="0.2">
      <c r="A220" s="237"/>
      <c r="B220" s="230"/>
      <c r="C220" s="238"/>
      <c r="D220" s="239"/>
      <c r="E220" s="91" t="s">
        <v>138</v>
      </c>
      <c r="F220" s="85"/>
      <c r="G220" s="86">
        <f t="shared" si="6"/>
        <v>0</v>
      </c>
      <c r="H220" s="87">
        <f t="shared" si="7"/>
        <v>0</v>
      </c>
      <c r="I220" s="92"/>
      <c r="J220" s="89"/>
    </row>
    <row r="221" spans="1:10" s="64" customFormat="1" ht="15.75" x14ac:dyDescent="0.2">
      <c r="A221" s="237">
        <v>2821</v>
      </c>
      <c r="B221" s="251" t="s">
        <v>287</v>
      </c>
      <c r="C221" s="241">
        <v>2</v>
      </c>
      <c r="D221" s="242">
        <v>1</v>
      </c>
      <c r="E221" s="91" t="s">
        <v>288</v>
      </c>
      <c r="F221" s="85"/>
      <c r="G221" s="86">
        <f t="shared" si="6"/>
        <v>0</v>
      </c>
      <c r="H221" s="87">
        <f t="shared" si="7"/>
        <v>0</v>
      </c>
      <c r="I221" s="88"/>
      <c r="J221" s="89"/>
    </row>
    <row r="222" spans="1:10" s="64" customFormat="1" ht="15.75" x14ac:dyDescent="0.2">
      <c r="A222" s="237">
        <v>2822</v>
      </c>
      <c r="B222" s="251" t="s">
        <v>287</v>
      </c>
      <c r="C222" s="241">
        <v>2</v>
      </c>
      <c r="D222" s="242">
        <v>2</v>
      </c>
      <c r="E222" s="91" t="s">
        <v>289</v>
      </c>
      <c r="F222" s="85"/>
      <c r="G222" s="86">
        <f t="shared" si="6"/>
        <v>0</v>
      </c>
      <c r="H222" s="87">
        <f t="shared" si="7"/>
        <v>0</v>
      </c>
      <c r="I222" s="88"/>
      <c r="J222" s="89"/>
    </row>
    <row r="223" spans="1:10" s="64" customFormat="1" ht="15.75" x14ac:dyDescent="0.2">
      <c r="A223" s="237">
        <v>2823</v>
      </c>
      <c r="B223" s="251" t="s">
        <v>287</v>
      </c>
      <c r="C223" s="241">
        <v>2</v>
      </c>
      <c r="D223" s="242">
        <v>3</v>
      </c>
      <c r="E223" s="91" t="s">
        <v>324</v>
      </c>
      <c r="F223" s="94" t="s">
        <v>722</v>
      </c>
      <c r="G223" s="86">
        <f t="shared" si="6"/>
        <v>0</v>
      </c>
      <c r="H223" s="87">
        <f t="shared" si="7"/>
        <v>0</v>
      </c>
      <c r="I223" s="88"/>
      <c r="J223" s="89"/>
    </row>
    <row r="224" spans="1:10" s="64" customFormat="1" ht="15.75" x14ac:dyDescent="0.2">
      <c r="A224" s="237">
        <v>2824</v>
      </c>
      <c r="B224" s="251" t="s">
        <v>287</v>
      </c>
      <c r="C224" s="241">
        <v>2</v>
      </c>
      <c r="D224" s="242">
        <v>4</v>
      </c>
      <c r="E224" s="91" t="s">
        <v>290</v>
      </c>
      <c r="F224" s="94"/>
      <c r="G224" s="86">
        <f t="shared" si="6"/>
        <v>4390</v>
      </c>
      <c r="H224" s="87">
        <f t="shared" si="7"/>
        <v>9390</v>
      </c>
      <c r="I224" s="98">
        <v>4390</v>
      </c>
      <c r="J224" s="89">
        <v>5000</v>
      </c>
    </row>
    <row r="225" spans="1:10" s="64" customFormat="1" ht="15.75" x14ac:dyDescent="0.2">
      <c r="A225" s="237">
        <v>2825</v>
      </c>
      <c r="B225" s="251" t="s">
        <v>287</v>
      </c>
      <c r="C225" s="241">
        <v>2</v>
      </c>
      <c r="D225" s="242">
        <v>5</v>
      </c>
      <c r="E225" s="91" t="s">
        <v>291</v>
      </c>
      <c r="F225" s="94"/>
      <c r="G225" s="86">
        <f t="shared" si="6"/>
        <v>0</v>
      </c>
      <c r="H225" s="87">
        <f t="shared" si="7"/>
        <v>0</v>
      </c>
      <c r="I225" s="88"/>
      <c r="J225" s="89"/>
    </row>
    <row r="226" spans="1:10" s="64" customFormat="1" ht="15.75" x14ac:dyDescent="0.2">
      <c r="A226" s="237">
        <v>2826</v>
      </c>
      <c r="B226" s="251" t="s">
        <v>287</v>
      </c>
      <c r="C226" s="241">
        <v>2</v>
      </c>
      <c r="D226" s="242">
        <v>6</v>
      </c>
      <c r="E226" s="91" t="s">
        <v>292</v>
      </c>
      <c r="F226" s="94"/>
      <c r="G226" s="86">
        <f t="shared" si="6"/>
        <v>0</v>
      </c>
      <c r="H226" s="87">
        <f t="shared" si="7"/>
        <v>0</v>
      </c>
      <c r="I226" s="88"/>
      <c r="J226" s="89"/>
    </row>
    <row r="227" spans="1:10" s="64" customFormat="1" ht="24" x14ac:dyDescent="0.2">
      <c r="A227" s="237">
        <v>2827</v>
      </c>
      <c r="B227" s="251" t="s">
        <v>287</v>
      </c>
      <c r="C227" s="241">
        <v>2</v>
      </c>
      <c r="D227" s="242">
        <v>7</v>
      </c>
      <c r="E227" s="91" t="s">
        <v>293</v>
      </c>
      <c r="F227" s="94"/>
      <c r="G227" s="86">
        <f t="shared" si="6"/>
        <v>0</v>
      </c>
      <c r="H227" s="87">
        <f t="shared" si="7"/>
        <v>0</v>
      </c>
      <c r="I227" s="88"/>
      <c r="J227" s="89"/>
    </row>
    <row r="228" spans="1:10" s="64" customFormat="1" ht="38.25" customHeight="1" x14ac:dyDescent="0.2">
      <c r="A228" s="237">
        <v>2830</v>
      </c>
      <c r="B228" s="250" t="s">
        <v>287</v>
      </c>
      <c r="C228" s="238">
        <v>3</v>
      </c>
      <c r="D228" s="239">
        <v>0</v>
      </c>
      <c r="E228" s="84" t="s">
        <v>723</v>
      </c>
      <c r="F228" s="249" t="s">
        <v>724</v>
      </c>
      <c r="G228" s="86">
        <f t="shared" si="6"/>
        <v>0</v>
      </c>
      <c r="H228" s="87">
        <f t="shared" si="7"/>
        <v>0</v>
      </c>
      <c r="I228" s="88"/>
      <c r="J228" s="89"/>
    </row>
    <row r="229" spans="1:10" s="65" customFormat="1" ht="10.5" customHeight="1" x14ac:dyDescent="0.2">
      <c r="A229" s="237"/>
      <c r="B229" s="230"/>
      <c r="C229" s="238"/>
      <c r="D229" s="239"/>
      <c r="E229" s="91" t="s">
        <v>138</v>
      </c>
      <c r="F229" s="85"/>
      <c r="G229" s="86">
        <f t="shared" si="6"/>
        <v>0</v>
      </c>
      <c r="H229" s="87">
        <f t="shared" si="7"/>
        <v>0</v>
      </c>
      <c r="I229" s="92"/>
      <c r="J229" s="89"/>
    </row>
    <row r="230" spans="1:10" s="64" customFormat="1" ht="15.75" x14ac:dyDescent="0.2">
      <c r="A230" s="237">
        <v>2831</v>
      </c>
      <c r="B230" s="251" t="s">
        <v>287</v>
      </c>
      <c r="C230" s="241">
        <v>3</v>
      </c>
      <c r="D230" s="242">
        <v>1</v>
      </c>
      <c r="E230" s="91" t="s">
        <v>325</v>
      </c>
      <c r="F230" s="249"/>
      <c r="G230" s="86">
        <f t="shared" si="6"/>
        <v>0</v>
      </c>
      <c r="H230" s="87">
        <f t="shared" si="7"/>
        <v>0</v>
      </c>
      <c r="I230" s="88"/>
      <c r="J230" s="89"/>
    </row>
    <row r="231" spans="1:10" s="64" customFormat="1" ht="15.75" x14ac:dyDescent="0.2">
      <c r="A231" s="237">
        <v>2832</v>
      </c>
      <c r="B231" s="251" t="s">
        <v>287</v>
      </c>
      <c r="C231" s="241">
        <v>3</v>
      </c>
      <c r="D231" s="242">
        <v>2</v>
      </c>
      <c r="E231" s="91" t="s">
        <v>333</v>
      </c>
      <c r="F231" s="249"/>
      <c r="G231" s="86">
        <f t="shared" si="6"/>
        <v>0</v>
      </c>
      <c r="H231" s="87">
        <f t="shared" si="7"/>
        <v>0</v>
      </c>
      <c r="I231" s="88"/>
      <c r="J231" s="89"/>
    </row>
    <row r="232" spans="1:10" s="64" customFormat="1" ht="15.75" x14ac:dyDescent="0.2">
      <c r="A232" s="237">
        <v>2833</v>
      </c>
      <c r="B232" s="251" t="s">
        <v>287</v>
      </c>
      <c r="C232" s="241">
        <v>3</v>
      </c>
      <c r="D232" s="242">
        <v>3</v>
      </c>
      <c r="E232" s="91" t="s">
        <v>334</v>
      </c>
      <c r="F232" s="94" t="s">
        <v>725</v>
      </c>
      <c r="G232" s="86">
        <f t="shared" si="6"/>
        <v>0</v>
      </c>
      <c r="H232" s="87">
        <f t="shared" si="7"/>
        <v>0</v>
      </c>
      <c r="I232" s="88"/>
      <c r="J232" s="89"/>
    </row>
    <row r="233" spans="1:10" s="64" customFormat="1" ht="14.25" customHeight="1" x14ac:dyDescent="0.2">
      <c r="A233" s="237">
        <v>2840</v>
      </c>
      <c r="B233" s="250" t="s">
        <v>287</v>
      </c>
      <c r="C233" s="238">
        <v>4</v>
      </c>
      <c r="D233" s="239">
        <v>0</v>
      </c>
      <c r="E233" s="84" t="s">
        <v>335</v>
      </c>
      <c r="F233" s="249" t="s">
        <v>726</v>
      </c>
      <c r="G233" s="87">
        <f t="shared" si="6"/>
        <v>200</v>
      </c>
      <c r="H233" s="87">
        <f t="shared" si="7"/>
        <v>200</v>
      </c>
      <c r="I233" s="95">
        <f>I235</f>
        <v>200</v>
      </c>
      <c r="J233" s="89"/>
    </row>
    <row r="234" spans="1:10" s="65" customFormat="1" ht="10.5" customHeight="1" x14ac:dyDescent="0.2">
      <c r="A234" s="237"/>
      <c r="B234" s="230"/>
      <c r="C234" s="238"/>
      <c r="D234" s="239"/>
      <c r="E234" s="91" t="s">
        <v>138</v>
      </c>
      <c r="F234" s="85"/>
      <c r="G234" s="86">
        <f t="shared" si="6"/>
        <v>0</v>
      </c>
      <c r="H234" s="87">
        <f t="shared" si="7"/>
        <v>0</v>
      </c>
      <c r="I234" s="95"/>
      <c r="J234" s="89"/>
    </row>
    <row r="235" spans="1:10" s="64" customFormat="1" ht="14.25" customHeight="1" x14ac:dyDescent="0.2">
      <c r="A235" s="237">
        <v>2841</v>
      </c>
      <c r="B235" s="251" t="s">
        <v>287</v>
      </c>
      <c r="C235" s="241">
        <v>4</v>
      </c>
      <c r="D235" s="242">
        <v>1</v>
      </c>
      <c r="E235" s="91" t="s">
        <v>336</v>
      </c>
      <c r="F235" s="249"/>
      <c r="G235" s="86">
        <f t="shared" si="6"/>
        <v>200</v>
      </c>
      <c r="H235" s="87">
        <f t="shared" si="7"/>
        <v>200</v>
      </c>
      <c r="I235" s="98">
        <v>200</v>
      </c>
      <c r="J235" s="89"/>
    </row>
    <row r="236" spans="1:10" s="64" customFormat="1" ht="29.25" customHeight="1" x14ac:dyDescent="0.2">
      <c r="A236" s="237">
        <v>2842</v>
      </c>
      <c r="B236" s="251" t="s">
        <v>287</v>
      </c>
      <c r="C236" s="241">
        <v>4</v>
      </c>
      <c r="D236" s="242">
        <v>2</v>
      </c>
      <c r="E236" s="91" t="s">
        <v>337</v>
      </c>
      <c r="F236" s="249"/>
      <c r="G236" s="86">
        <f t="shared" si="6"/>
        <v>0</v>
      </c>
      <c r="H236" s="87">
        <f t="shared" si="7"/>
        <v>0</v>
      </c>
      <c r="I236" s="88"/>
      <c r="J236" s="89"/>
    </row>
    <row r="237" spans="1:10" s="64" customFormat="1" ht="15.75" x14ac:dyDescent="0.2">
      <c r="A237" s="237">
        <v>2843</v>
      </c>
      <c r="B237" s="251" t="s">
        <v>287</v>
      </c>
      <c r="C237" s="241">
        <v>4</v>
      </c>
      <c r="D237" s="242">
        <v>3</v>
      </c>
      <c r="E237" s="91" t="s">
        <v>335</v>
      </c>
      <c r="F237" s="94" t="s">
        <v>727</v>
      </c>
      <c r="G237" s="86">
        <f t="shared" si="6"/>
        <v>0</v>
      </c>
      <c r="H237" s="87">
        <f t="shared" si="7"/>
        <v>0</v>
      </c>
      <c r="I237" s="88"/>
      <c r="J237" s="89"/>
    </row>
    <row r="238" spans="1:10" s="64" customFormat="1" ht="26.25" customHeight="1" x14ac:dyDescent="0.2">
      <c r="A238" s="237">
        <v>2850</v>
      </c>
      <c r="B238" s="250" t="s">
        <v>287</v>
      </c>
      <c r="C238" s="238">
        <v>5</v>
      </c>
      <c r="D238" s="239">
        <v>0</v>
      </c>
      <c r="E238" s="253" t="s">
        <v>728</v>
      </c>
      <c r="F238" s="249" t="s">
        <v>729</v>
      </c>
      <c r="G238" s="86">
        <f t="shared" si="6"/>
        <v>0</v>
      </c>
      <c r="H238" s="87">
        <f t="shared" si="7"/>
        <v>0</v>
      </c>
      <c r="I238" s="88"/>
      <c r="J238" s="89"/>
    </row>
    <row r="239" spans="1:10" s="65" customFormat="1" ht="10.5" customHeight="1" x14ac:dyDescent="0.2">
      <c r="A239" s="237"/>
      <c r="B239" s="230"/>
      <c r="C239" s="238"/>
      <c r="D239" s="239"/>
      <c r="E239" s="91" t="s">
        <v>138</v>
      </c>
      <c r="F239" s="85"/>
      <c r="G239" s="86">
        <f t="shared" si="6"/>
        <v>0</v>
      </c>
      <c r="H239" s="87">
        <f t="shared" si="7"/>
        <v>0</v>
      </c>
      <c r="I239" s="92"/>
      <c r="J239" s="89"/>
    </row>
    <row r="240" spans="1:10" s="64" customFormat="1" ht="24" customHeight="1" x14ac:dyDescent="0.2">
      <c r="A240" s="237">
        <v>2851</v>
      </c>
      <c r="B240" s="250" t="s">
        <v>287</v>
      </c>
      <c r="C240" s="238">
        <v>5</v>
      </c>
      <c r="D240" s="239">
        <v>1</v>
      </c>
      <c r="E240" s="254" t="s">
        <v>728</v>
      </c>
      <c r="F240" s="94" t="s">
        <v>730</v>
      </c>
      <c r="G240" s="86">
        <f t="shared" si="6"/>
        <v>0</v>
      </c>
      <c r="H240" s="87">
        <f t="shared" si="7"/>
        <v>0</v>
      </c>
      <c r="I240" s="88"/>
      <c r="J240" s="89"/>
    </row>
    <row r="241" spans="1:10" s="64" customFormat="1" ht="27" customHeight="1" x14ac:dyDescent="0.2">
      <c r="A241" s="237">
        <v>2860</v>
      </c>
      <c r="B241" s="250" t="s">
        <v>287</v>
      </c>
      <c r="C241" s="238">
        <v>6</v>
      </c>
      <c r="D241" s="239">
        <v>0</v>
      </c>
      <c r="E241" s="253" t="s">
        <v>731</v>
      </c>
      <c r="F241" s="249" t="s">
        <v>852</v>
      </c>
      <c r="G241" s="86">
        <f t="shared" si="6"/>
        <v>0</v>
      </c>
      <c r="H241" s="87">
        <f t="shared" si="7"/>
        <v>0</v>
      </c>
      <c r="I241" s="88"/>
      <c r="J241" s="89"/>
    </row>
    <row r="242" spans="1:10" s="65" customFormat="1" ht="10.5" customHeight="1" x14ac:dyDescent="0.2">
      <c r="A242" s="237"/>
      <c r="B242" s="230"/>
      <c r="C242" s="238"/>
      <c r="D242" s="239"/>
      <c r="E242" s="91" t="s">
        <v>138</v>
      </c>
      <c r="F242" s="85"/>
      <c r="G242" s="86">
        <f t="shared" si="6"/>
        <v>0</v>
      </c>
      <c r="H242" s="87">
        <f t="shared" si="7"/>
        <v>0</v>
      </c>
      <c r="I242" s="92"/>
      <c r="J242" s="89"/>
    </row>
    <row r="243" spans="1:10" s="64" customFormat="1" ht="12" customHeight="1" x14ac:dyDescent="0.2">
      <c r="A243" s="237">
        <v>2861</v>
      </c>
      <c r="B243" s="251" t="s">
        <v>287</v>
      </c>
      <c r="C243" s="241">
        <v>6</v>
      </c>
      <c r="D243" s="242">
        <v>1</v>
      </c>
      <c r="E243" s="254" t="s">
        <v>731</v>
      </c>
      <c r="F243" s="94" t="s">
        <v>853</v>
      </c>
      <c r="G243" s="86">
        <f t="shared" si="6"/>
        <v>0</v>
      </c>
      <c r="H243" s="87">
        <f t="shared" si="7"/>
        <v>0</v>
      </c>
      <c r="I243" s="88"/>
      <c r="J243" s="89"/>
    </row>
    <row r="244" spans="1:10" s="63" customFormat="1" ht="44.25" customHeight="1" x14ac:dyDescent="0.2">
      <c r="A244" s="248">
        <v>2900</v>
      </c>
      <c r="B244" s="250" t="s">
        <v>294</v>
      </c>
      <c r="C244" s="238">
        <v>0</v>
      </c>
      <c r="D244" s="239">
        <v>0</v>
      </c>
      <c r="E244" s="100" t="s">
        <v>934</v>
      </c>
      <c r="F244" s="101" t="s">
        <v>854</v>
      </c>
      <c r="G244" s="87">
        <f t="shared" si="6"/>
        <v>50700</v>
      </c>
      <c r="H244" s="87">
        <f t="shared" si="7"/>
        <v>52001.5</v>
      </c>
      <c r="I244" s="95">
        <f>I246</f>
        <v>50700</v>
      </c>
      <c r="J244" s="96">
        <f>J246</f>
        <v>1301.5</v>
      </c>
    </row>
    <row r="245" spans="1:10" s="64" customFormat="1" ht="11.25" customHeight="1" x14ac:dyDescent="0.2">
      <c r="A245" s="235"/>
      <c r="B245" s="230"/>
      <c r="C245" s="231"/>
      <c r="D245" s="232"/>
      <c r="E245" s="91" t="s">
        <v>137</v>
      </c>
      <c r="F245" s="236"/>
      <c r="G245" s="86">
        <f t="shared" si="6"/>
        <v>0</v>
      </c>
      <c r="H245" s="87">
        <f t="shared" si="7"/>
        <v>0</v>
      </c>
      <c r="I245" s="88"/>
      <c r="J245" s="89"/>
    </row>
    <row r="246" spans="1:10" s="64" customFormat="1" ht="24" x14ac:dyDescent="0.2">
      <c r="A246" s="237">
        <v>2910</v>
      </c>
      <c r="B246" s="250" t="s">
        <v>294</v>
      </c>
      <c r="C246" s="238">
        <v>1</v>
      </c>
      <c r="D246" s="239">
        <v>0</v>
      </c>
      <c r="E246" s="84" t="s">
        <v>326</v>
      </c>
      <c r="F246" s="85" t="s">
        <v>855</v>
      </c>
      <c r="G246" s="87">
        <f t="shared" si="6"/>
        <v>50700</v>
      </c>
      <c r="H246" s="87">
        <f t="shared" si="7"/>
        <v>52001.5</v>
      </c>
      <c r="I246" s="95">
        <f>I248</f>
        <v>50700</v>
      </c>
      <c r="J246" s="89">
        <f>J248</f>
        <v>1301.5</v>
      </c>
    </row>
    <row r="247" spans="1:10" s="65" customFormat="1" ht="10.5" customHeight="1" x14ac:dyDescent="0.2">
      <c r="A247" s="237"/>
      <c r="B247" s="230"/>
      <c r="C247" s="238"/>
      <c r="D247" s="239"/>
      <c r="E247" s="91" t="s">
        <v>138</v>
      </c>
      <c r="F247" s="85"/>
      <c r="G247" s="86">
        <f t="shared" si="6"/>
        <v>0</v>
      </c>
      <c r="H247" s="87">
        <f t="shared" si="7"/>
        <v>0</v>
      </c>
      <c r="I247" s="92"/>
      <c r="J247" s="89"/>
    </row>
    <row r="248" spans="1:10" s="64" customFormat="1" ht="15.75" x14ac:dyDescent="0.2">
      <c r="A248" s="237">
        <v>2911</v>
      </c>
      <c r="B248" s="251" t="s">
        <v>294</v>
      </c>
      <c r="C248" s="241">
        <v>1</v>
      </c>
      <c r="D248" s="242">
        <v>1</v>
      </c>
      <c r="E248" s="91" t="s">
        <v>856</v>
      </c>
      <c r="F248" s="94" t="s">
        <v>857</v>
      </c>
      <c r="G248" s="86">
        <f t="shared" si="6"/>
        <v>50700</v>
      </c>
      <c r="H248" s="87">
        <f t="shared" si="7"/>
        <v>52001.5</v>
      </c>
      <c r="I248" s="98">
        <v>50700</v>
      </c>
      <c r="J248" s="89">
        <v>1301.5</v>
      </c>
    </row>
    <row r="249" spans="1:10" s="64" customFormat="1" ht="15.75" x14ac:dyDescent="0.2">
      <c r="A249" s="237">
        <v>2912</v>
      </c>
      <c r="B249" s="251" t="s">
        <v>294</v>
      </c>
      <c r="C249" s="241">
        <v>1</v>
      </c>
      <c r="D249" s="242">
        <v>2</v>
      </c>
      <c r="E249" s="91" t="s">
        <v>295</v>
      </c>
      <c r="F249" s="94" t="s">
        <v>858</v>
      </c>
      <c r="G249" s="86">
        <f t="shared" si="6"/>
        <v>0</v>
      </c>
      <c r="H249" s="87">
        <f t="shared" si="7"/>
        <v>0</v>
      </c>
      <c r="I249" s="88"/>
      <c r="J249" s="89"/>
    </row>
    <row r="250" spans="1:10" s="64" customFormat="1" ht="15.75" x14ac:dyDescent="0.2">
      <c r="A250" s="237">
        <v>2920</v>
      </c>
      <c r="B250" s="250" t="s">
        <v>294</v>
      </c>
      <c r="C250" s="238">
        <v>2</v>
      </c>
      <c r="D250" s="239">
        <v>0</v>
      </c>
      <c r="E250" s="84" t="s">
        <v>296</v>
      </c>
      <c r="F250" s="85" t="s">
        <v>859</v>
      </c>
      <c r="G250" s="86">
        <f t="shared" si="6"/>
        <v>0</v>
      </c>
      <c r="H250" s="87">
        <f t="shared" si="7"/>
        <v>0</v>
      </c>
      <c r="I250" s="88"/>
      <c r="J250" s="89"/>
    </row>
    <row r="251" spans="1:10" s="65" customFormat="1" ht="10.5" customHeight="1" x14ac:dyDescent="0.2">
      <c r="A251" s="237"/>
      <c r="B251" s="230"/>
      <c r="C251" s="238"/>
      <c r="D251" s="239"/>
      <c r="E251" s="91" t="s">
        <v>138</v>
      </c>
      <c r="F251" s="85"/>
      <c r="G251" s="86">
        <f t="shared" si="6"/>
        <v>0</v>
      </c>
      <c r="H251" s="87">
        <f t="shared" si="7"/>
        <v>0</v>
      </c>
      <c r="I251" s="92"/>
      <c r="J251" s="89"/>
    </row>
    <row r="252" spans="1:10" s="64" customFormat="1" ht="15.75" x14ac:dyDescent="0.2">
      <c r="A252" s="237">
        <v>2921</v>
      </c>
      <c r="B252" s="251" t="s">
        <v>294</v>
      </c>
      <c r="C252" s="241">
        <v>2</v>
      </c>
      <c r="D252" s="242">
        <v>1</v>
      </c>
      <c r="E252" s="91" t="s">
        <v>297</v>
      </c>
      <c r="F252" s="94" t="s">
        <v>860</v>
      </c>
      <c r="G252" s="86">
        <f t="shared" si="6"/>
        <v>0</v>
      </c>
      <c r="H252" s="87">
        <f t="shared" si="7"/>
        <v>0</v>
      </c>
      <c r="I252" s="88"/>
      <c r="J252" s="89"/>
    </row>
    <row r="253" spans="1:10" s="64" customFormat="1" ht="15.75" x14ac:dyDescent="0.2">
      <c r="A253" s="237">
        <v>2922</v>
      </c>
      <c r="B253" s="251" t="s">
        <v>294</v>
      </c>
      <c r="C253" s="241">
        <v>2</v>
      </c>
      <c r="D253" s="242">
        <v>2</v>
      </c>
      <c r="E253" s="91" t="s">
        <v>298</v>
      </c>
      <c r="F253" s="94" t="s">
        <v>861</v>
      </c>
      <c r="G253" s="86">
        <f t="shared" si="6"/>
        <v>0</v>
      </c>
      <c r="H253" s="87">
        <f t="shared" si="7"/>
        <v>0</v>
      </c>
      <c r="I253" s="88"/>
      <c r="J253" s="89"/>
    </row>
    <row r="254" spans="1:10" s="64" customFormat="1" ht="36" x14ac:dyDescent="0.2">
      <c r="A254" s="237">
        <v>2930</v>
      </c>
      <c r="B254" s="250" t="s">
        <v>294</v>
      </c>
      <c r="C254" s="238">
        <v>3</v>
      </c>
      <c r="D254" s="239">
        <v>0</v>
      </c>
      <c r="E254" s="84" t="s">
        <v>299</v>
      </c>
      <c r="F254" s="85" t="s">
        <v>862</v>
      </c>
      <c r="G254" s="86">
        <f t="shared" si="6"/>
        <v>0</v>
      </c>
      <c r="H254" s="87">
        <f t="shared" si="7"/>
        <v>0</v>
      </c>
      <c r="I254" s="88"/>
      <c r="J254" s="89"/>
    </row>
    <row r="255" spans="1:10" s="65" customFormat="1" ht="10.5" customHeight="1" x14ac:dyDescent="0.2">
      <c r="A255" s="237"/>
      <c r="B255" s="230"/>
      <c r="C255" s="238"/>
      <c r="D255" s="239"/>
      <c r="E255" s="91" t="s">
        <v>138</v>
      </c>
      <c r="F255" s="85"/>
      <c r="G255" s="86">
        <f t="shared" si="6"/>
        <v>0</v>
      </c>
      <c r="H255" s="87">
        <f t="shared" si="7"/>
        <v>0</v>
      </c>
      <c r="I255" s="92"/>
      <c r="J255" s="89"/>
    </row>
    <row r="256" spans="1:10" s="64" customFormat="1" ht="24" x14ac:dyDescent="0.2">
      <c r="A256" s="237">
        <v>2931</v>
      </c>
      <c r="B256" s="251" t="s">
        <v>294</v>
      </c>
      <c r="C256" s="241">
        <v>3</v>
      </c>
      <c r="D256" s="242">
        <v>1</v>
      </c>
      <c r="E256" s="91" t="s">
        <v>300</v>
      </c>
      <c r="F256" s="94" t="s">
        <v>863</v>
      </c>
      <c r="G256" s="86">
        <f t="shared" si="6"/>
        <v>0</v>
      </c>
      <c r="H256" s="87">
        <f t="shared" si="7"/>
        <v>0</v>
      </c>
      <c r="I256" s="88"/>
      <c r="J256" s="89"/>
    </row>
    <row r="257" spans="1:10" s="64" customFormat="1" ht="15.75" x14ac:dyDescent="0.2">
      <c r="A257" s="237">
        <v>2932</v>
      </c>
      <c r="B257" s="251" t="s">
        <v>294</v>
      </c>
      <c r="C257" s="241">
        <v>3</v>
      </c>
      <c r="D257" s="242">
        <v>2</v>
      </c>
      <c r="E257" s="91" t="s">
        <v>301</v>
      </c>
      <c r="F257" s="94"/>
      <c r="G257" s="86">
        <f t="shared" si="6"/>
        <v>0</v>
      </c>
      <c r="H257" s="87">
        <f t="shared" si="7"/>
        <v>0</v>
      </c>
      <c r="I257" s="88"/>
      <c r="J257" s="89"/>
    </row>
    <row r="258" spans="1:10" s="64" customFormat="1" ht="15.75" x14ac:dyDescent="0.2">
      <c r="A258" s="237">
        <v>2940</v>
      </c>
      <c r="B258" s="250" t="s">
        <v>294</v>
      </c>
      <c r="C258" s="238">
        <v>4</v>
      </c>
      <c r="D258" s="239">
        <v>0</v>
      </c>
      <c r="E258" s="84" t="s">
        <v>864</v>
      </c>
      <c r="F258" s="85" t="s">
        <v>865</v>
      </c>
      <c r="G258" s="86">
        <f t="shared" si="6"/>
        <v>0</v>
      </c>
      <c r="H258" s="87">
        <f t="shared" si="7"/>
        <v>0</v>
      </c>
      <c r="I258" s="88"/>
      <c r="J258" s="89"/>
    </row>
    <row r="259" spans="1:10" s="65" customFormat="1" ht="10.5" customHeight="1" x14ac:dyDescent="0.2">
      <c r="A259" s="237"/>
      <c r="B259" s="230"/>
      <c r="C259" s="238"/>
      <c r="D259" s="239"/>
      <c r="E259" s="91" t="s">
        <v>138</v>
      </c>
      <c r="F259" s="85"/>
      <c r="G259" s="86">
        <f t="shared" si="6"/>
        <v>0</v>
      </c>
      <c r="H259" s="87">
        <f t="shared" si="7"/>
        <v>0</v>
      </c>
      <c r="I259" s="92"/>
      <c r="J259" s="89"/>
    </row>
    <row r="260" spans="1:10" s="64" customFormat="1" ht="15.75" x14ac:dyDescent="0.2">
      <c r="A260" s="237">
        <v>2941</v>
      </c>
      <c r="B260" s="251" t="s">
        <v>294</v>
      </c>
      <c r="C260" s="241">
        <v>4</v>
      </c>
      <c r="D260" s="242">
        <v>1</v>
      </c>
      <c r="E260" s="91" t="s">
        <v>302</v>
      </c>
      <c r="F260" s="94" t="s">
        <v>866</v>
      </c>
      <c r="G260" s="86">
        <f t="shared" si="6"/>
        <v>0</v>
      </c>
      <c r="H260" s="87">
        <f t="shared" si="7"/>
        <v>0</v>
      </c>
      <c r="I260" s="88"/>
      <c r="J260" s="89"/>
    </row>
    <row r="261" spans="1:10" s="64" customFormat="1" ht="15.75" x14ac:dyDescent="0.2">
      <c r="A261" s="237">
        <v>2942</v>
      </c>
      <c r="B261" s="251" t="s">
        <v>294</v>
      </c>
      <c r="C261" s="241">
        <v>4</v>
      </c>
      <c r="D261" s="242">
        <v>2</v>
      </c>
      <c r="E261" s="91" t="s">
        <v>303</v>
      </c>
      <c r="F261" s="94" t="s">
        <v>867</v>
      </c>
      <c r="G261" s="86">
        <f t="shared" si="6"/>
        <v>0</v>
      </c>
      <c r="H261" s="87">
        <f t="shared" si="7"/>
        <v>0</v>
      </c>
      <c r="I261" s="88"/>
      <c r="J261" s="89"/>
    </row>
    <row r="262" spans="1:10" s="64" customFormat="1" ht="24" x14ac:dyDescent="0.2">
      <c r="A262" s="237">
        <v>2950</v>
      </c>
      <c r="B262" s="250" t="s">
        <v>294</v>
      </c>
      <c r="C262" s="238">
        <v>5</v>
      </c>
      <c r="D262" s="239">
        <v>0</v>
      </c>
      <c r="E262" s="84" t="s">
        <v>868</v>
      </c>
      <c r="F262" s="85" t="s">
        <v>869</v>
      </c>
      <c r="G262" s="86">
        <f t="shared" si="6"/>
        <v>0</v>
      </c>
      <c r="H262" s="87">
        <f t="shared" si="7"/>
        <v>0</v>
      </c>
      <c r="I262" s="88"/>
      <c r="J262" s="89"/>
    </row>
    <row r="263" spans="1:10" s="65" customFormat="1" ht="10.5" customHeight="1" x14ac:dyDescent="0.2">
      <c r="A263" s="237"/>
      <c r="B263" s="230"/>
      <c r="C263" s="238"/>
      <c r="D263" s="239"/>
      <c r="E263" s="91" t="s">
        <v>138</v>
      </c>
      <c r="F263" s="85"/>
      <c r="G263" s="86">
        <f t="shared" si="6"/>
        <v>0</v>
      </c>
      <c r="H263" s="87">
        <f t="shared" si="7"/>
        <v>0</v>
      </c>
      <c r="I263" s="92"/>
      <c r="J263" s="89"/>
    </row>
    <row r="264" spans="1:10" s="64" customFormat="1" ht="15.75" x14ac:dyDescent="0.2">
      <c r="A264" s="237">
        <v>2951</v>
      </c>
      <c r="B264" s="251" t="s">
        <v>294</v>
      </c>
      <c r="C264" s="241">
        <v>5</v>
      </c>
      <c r="D264" s="242">
        <v>1</v>
      </c>
      <c r="E264" s="91" t="s">
        <v>304</v>
      </c>
      <c r="F264" s="85"/>
      <c r="G264" s="86">
        <f t="shared" si="6"/>
        <v>0</v>
      </c>
      <c r="H264" s="87">
        <f t="shared" si="7"/>
        <v>0</v>
      </c>
      <c r="I264" s="88"/>
      <c r="J264" s="89"/>
    </row>
    <row r="265" spans="1:10" s="64" customFormat="1" ht="15.75" x14ac:dyDescent="0.2">
      <c r="A265" s="237">
        <v>2952</v>
      </c>
      <c r="B265" s="251" t="s">
        <v>294</v>
      </c>
      <c r="C265" s="241">
        <v>5</v>
      </c>
      <c r="D265" s="242">
        <v>2</v>
      </c>
      <c r="E265" s="91" t="s">
        <v>305</v>
      </c>
      <c r="F265" s="94" t="s">
        <v>870</v>
      </c>
      <c r="G265" s="86">
        <f t="shared" si="6"/>
        <v>0</v>
      </c>
      <c r="H265" s="87">
        <f t="shared" si="7"/>
        <v>0</v>
      </c>
      <c r="I265" s="88"/>
      <c r="J265" s="89"/>
    </row>
    <row r="266" spans="1:10" s="64" customFormat="1" ht="24" x14ac:dyDescent="0.2">
      <c r="A266" s="237">
        <v>2960</v>
      </c>
      <c r="B266" s="250" t="s">
        <v>294</v>
      </c>
      <c r="C266" s="238">
        <v>6</v>
      </c>
      <c r="D266" s="239">
        <v>0</v>
      </c>
      <c r="E266" s="84" t="s">
        <v>871</v>
      </c>
      <c r="F266" s="85" t="s">
        <v>872</v>
      </c>
      <c r="G266" s="86">
        <f t="shared" si="6"/>
        <v>0</v>
      </c>
      <c r="H266" s="87">
        <f t="shared" si="7"/>
        <v>0</v>
      </c>
      <c r="I266" s="88"/>
      <c r="J266" s="89"/>
    </row>
    <row r="267" spans="1:10" s="65" customFormat="1" ht="10.5" customHeight="1" x14ac:dyDescent="0.2">
      <c r="A267" s="237"/>
      <c r="B267" s="230"/>
      <c r="C267" s="238"/>
      <c r="D267" s="239"/>
      <c r="E267" s="91" t="s">
        <v>138</v>
      </c>
      <c r="F267" s="85"/>
      <c r="G267" s="86">
        <f t="shared" si="6"/>
        <v>0</v>
      </c>
      <c r="H267" s="87">
        <f t="shared" si="7"/>
        <v>0</v>
      </c>
      <c r="I267" s="92"/>
      <c r="J267" s="89"/>
    </row>
    <row r="268" spans="1:10" s="64" customFormat="1" ht="24" x14ac:dyDescent="0.2">
      <c r="A268" s="237">
        <v>2961</v>
      </c>
      <c r="B268" s="251" t="s">
        <v>294</v>
      </c>
      <c r="C268" s="241">
        <v>6</v>
      </c>
      <c r="D268" s="242">
        <v>1</v>
      </c>
      <c r="E268" s="91" t="s">
        <v>871</v>
      </c>
      <c r="F268" s="94" t="s">
        <v>873</v>
      </c>
      <c r="G268" s="86">
        <f t="shared" ref="G268:G311" si="8">I268</f>
        <v>0</v>
      </c>
      <c r="H268" s="87">
        <f t="shared" ref="H268:H311" si="9">I268+J268</f>
        <v>0</v>
      </c>
      <c r="I268" s="88"/>
      <c r="J268" s="89"/>
    </row>
    <row r="269" spans="1:10" s="64" customFormat="1" ht="24" x14ac:dyDescent="0.2">
      <c r="A269" s="237">
        <v>2970</v>
      </c>
      <c r="B269" s="250" t="s">
        <v>294</v>
      </c>
      <c r="C269" s="238">
        <v>7</v>
      </c>
      <c r="D269" s="239">
        <v>0</v>
      </c>
      <c r="E269" s="84" t="s">
        <v>874</v>
      </c>
      <c r="F269" s="85" t="s">
        <v>875</v>
      </c>
      <c r="G269" s="86">
        <f t="shared" si="8"/>
        <v>0</v>
      </c>
      <c r="H269" s="87">
        <f t="shared" si="9"/>
        <v>0</v>
      </c>
      <c r="I269" s="88"/>
      <c r="J269" s="89"/>
    </row>
    <row r="270" spans="1:10" s="65" customFormat="1" ht="10.5" customHeight="1" x14ac:dyDescent="0.2">
      <c r="A270" s="237"/>
      <c r="B270" s="230"/>
      <c r="C270" s="238"/>
      <c r="D270" s="239"/>
      <c r="E270" s="91" t="s">
        <v>138</v>
      </c>
      <c r="F270" s="85"/>
      <c r="G270" s="86">
        <f t="shared" si="8"/>
        <v>0</v>
      </c>
      <c r="H270" s="87">
        <f t="shared" si="9"/>
        <v>0</v>
      </c>
      <c r="I270" s="92"/>
      <c r="J270" s="89"/>
    </row>
    <row r="271" spans="1:10" s="64" customFormat="1" ht="24" x14ac:dyDescent="0.2">
      <c r="A271" s="237">
        <v>2971</v>
      </c>
      <c r="B271" s="251" t="s">
        <v>294</v>
      </c>
      <c r="C271" s="241">
        <v>7</v>
      </c>
      <c r="D271" s="242">
        <v>1</v>
      </c>
      <c r="E271" s="91" t="s">
        <v>874</v>
      </c>
      <c r="F271" s="94" t="s">
        <v>875</v>
      </c>
      <c r="G271" s="86">
        <f t="shared" si="8"/>
        <v>0</v>
      </c>
      <c r="H271" s="87">
        <f t="shared" si="9"/>
        <v>0</v>
      </c>
      <c r="I271" s="88"/>
      <c r="J271" s="89"/>
    </row>
    <row r="272" spans="1:10" s="64" customFormat="1" ht="15.75" x14ac:dyDescent="0.2">
      <c r="A272" s="237">
        <v>2980</v>
      </c>
      <c r="B272" s="250" t="s">
        <v>294</v>
      </c>
      <c r="C272" s="238">
        <v>8</v>
      </c>
      <c r="D272" s="239">
        <v>0</v>
      </c>
      <c r="E272" s="84" t="s">
        <v>876</v>
      </c>
      <c r="F272" s="85" t="s">
        <v>877</v>
      </c>
      <c r="G272" s="86">
        <f t="shared" si="8"/>
        <v>0</v>
      </c>
      <c r="H272" s="87">
        <f t="shared" si="9"/>
        <v>0</v>
      </c>
      <c r="I272" s="88"/>
      <c r="J272" s="89"/>
    </row>
    <row r="273" spans="1:10" s="65" customFormat="1" ht="10.5" customHeight="1" x14ac:dyDescent="0.2">
      <c r="A273" s="237"/>
      <c r="B273" s="230"/>
      <c r="C273" s="238"/>
      <c r="D273" s="239"/>
      <c r="E273" s="91" t="s">
        <v>138</v>
      </c>
      <c r="F273" s="85"/>
      <c r="G273" s="86">
        <f t="shared" si="8"/>
        <v>0</v>
      </c>
      <c r="H273" s="87">
        <f t="shared" si="9"/>
        <v>0</v>
      </c>
      <c r="I273" s="92"/>
      <c r="J273" s="89"/>
    </row>
    <row r="274" spans="1:10" s="64" customFormat="1" ht="15.75" x14ac:dyDescent="0.2">
      <c r="A274" s="237">
        <v>2981</v>
      </c>
      <c r="B274" s="251" t="s">
        <v>294</v>
      </c>
      <c r="C274" s="241">
        <v>8</v>
      </c>
      <c r="D274" s="242">
        <v>1</v>
      </c>
      <c r="E274" s="91" t="s">
        <v>876</v>
      </c>
      <c r="F274" s="94" t="s">
        <v>878</v>
      </c>
      <c r="G274" s="86">
        <f t="shared" si="8"/>
        <v>0</v>
      </c>
      <c r="H274" s="87">
        <f t="shared" si="9"/>
        <v>0</v>
      </c>
      <c r="I274" s="88"/>
      <c r="J274" s="89"/>
    </row>
    <row r="275" spans="1:10" s="63" customFormat="1" ht="42" customHeight="1" x14ac:dyDescent="0.2">
      <c r="A275" s="248">
        <v>3000</v>
      </c>
      <c r="B275" s="250" t="s">
        <v>307</v>
      </c>
      <c r="C275" s="238">
        <v>0</v>
      </c>
      <c r="D275" s="239">
        <v>0</v>
      </c>
      <c r="E275" s="100" t="s">
        <v>935</v>
      </c>
      <c r="F275" s="101" t="s">
        <v>879</v>
      </c>
      <c r="G275" s="87">
        <f t="shared" si="8"/>
        <v>4200</v>
      </c>
      <c r="H275" s="87">
        <f t="shared" si="9"/>
        <v>4200</v>
      </c>
      <c r="I275" s="95">
        <f>I277+I287+I296</f>
        <v>4200</v>
      </c>
      <c r="J275" s="89"/>
    </row>
    <row r="276" spans="1:10" s="64" customFormat="1" ht="11.25" customHeight="1" x14ac:dyDescent="0.2">
      <c r="A276" s="235"/>
      <c r="B276" s="230"/>
      <c r="C276" s="231"/>
      <c r="D276" s="232"/>
      <c r="E276" s="91" t="s">
        <v>137</v>
      </c>
      <c r="F276" s="236"/>
      <c r="G276" s="86">
        <f t="shared" si="8"/>
        <v>0</v>
      </c>
      <c r="H276" s="87">
        <f t="shared" si="9"/>
        <v>0</v>
      </c>
      <c r="I276" s="88"/>
      <c r="J276" s="89"/>
    </row>
    <row r="277" spans="1:10" s="64" customFormat="1" ht="24" x14ac:dyDescent="0.2">
      <c r="A277" s="237">
        <v>3010</v>
      </c>
      <c r="B277" s="250" t="s">
        <v>307</v>
      </c>
      <c r="C277" s="238">
        <v>1</v>
      </c>
      <c r="D277" s="239">
        <v>0</v>
      </c>
      <c r="E277" s="84" t="s">
        <v>306</v>
      </c>
      <c r="F277" s="85" t="s">
        <v>880</v>
      </c>
      <c r="G277" s="86">
        <f t="shared" si="8"/>
        <v>0</v>
      </c>
      <c r="H277" s="87">
        <f t="shared" si="9"/>
        <v>0</v>
      </c>
      <c r="I277" s="98"/>
      <c r="J277" s="89"/>
    </row>
    <row r="278" spans="1:10" s="65" customFormat="1" ht="10.5" customHeight="1" x14ac:dyDescent="0.2">
      <c r="A278" s="237"/>
      <c r="B278" s="230"/>
      <c r="C278" s="238"/>
      <c r="D278" s="239"/>
      <c r="E278" s="91" t="s">
        <v>138</v>
      </c>
      <c r="F278" s="85"/>
      <c r="G278" s="86">
        <f t="shared" si="8"/>
        <v>0</v>
      </c>
      <c r="H278" s="87">
        <f t="shared" si="9"/>
        <v>0</v>
      </c>
      <c r="I278" s="95"/>
      <c r="J278" s="89"/>
    </row>
    <row r="279" spans="1:10" s="64" customFormat="1" ht="15.75" x14ac:dyDescent="0.2">
      <c r="A279" s="237">
        <v>3011</v>
      </c>
      <c r="B279" s="251" t="s">
        <v>307</v>
      </c>
      <c r="C279" s="241">
        <v>1</v>
      </c>
      <c r="D279" s="242">
        <v>1</v>
      </c>
      <c r="E279" s="91" t="s">
        <v>0</v>
      </c>
      <c r="F279" s="94" t="s">
        <v>1</v>
      </c>
      <c r="G279" s="86">
        <f t="shared" si="8"/>
        <v>0</v>
      </c>
      <c r="H279" s="87">
        <f t="shared" si="9"/>
        <v>0</v>
      </c>
      <c r="I279" s="98"/>
      <c r="J279" s="89"/>
    </row>
    <row r="280" spans="1:10" s="64" customFormat="1" ht="15.75" x14ac:dyDescent="0.2">
      <c r="A280" s="237">
        <v>3012</v>
      </c>
      <c r="B280" s="251" t="s">
        <v>307</v>
      </c>
      <c r="C280" s="241">
        <v>1</v>
      </c>
      <c r="D280" s="242">
        <v>2</v>
      </c>
      <c r="E280" s="91" t="s">
        <v>2</v>
      </c>
      <c r="F280" s="94" t="s">
        <v>3</v>
      </c>
      <c r="G280" s="86">
        <f t="shared" si="8"/>
        <v>0</v>
      </c>
      <c r="H280" s="87">
        <f t="shared" si="9"/>
        <v>0</v>
      </c>
      <c r="I280" s="98"/>
      <c r="J280" s="89"/>
    </row>
    <row r="281" spans="1:10" s="64" customFormat="1" ht="15.75" x14ac:dyDescent="0.2">
      <c r="A281" s="237">
        <v>3020</v>
      </c>
      <c r="B281" s="250" t="s">
        <v>307</v>
      </c>
      <c r="C281" s="238">
        <v>2</v>
      </c>
      <c r="D281" s="239">
        <v>0</v>
      </c>
      <c r="E281" s="84" t="s">
        <v>4</v>
      </c>
      <c r="F281" s="85" t="s">
        <v>5</v>
      </c>
      <c r="G281" s="86">
        <f t="shared" si="8"/>
        <v>0</v>
      </c>
      <c r="H281" s="87">
        <f t="shared" si="9"/>
        <v>0</v>
      </c>
      <c r="I281" s="98"/>
      <c r="J281" s="89"/>
    </row>
    <row r="282" spans="1:10" s="65" customFormat="1" ht="10.5" customHeight="1" x14ac:dyDescent="0.2">
      <c r="A282" s="237"/>
      <c r="B282" s="230"/>
      <c r="C282" s="238"/>
      <c r="D282" s="239"/>
      <c r="E282" s="91" t="s">
        <v>138</v>
      </c>
      <c r="F282" s="85"/>
      <c r="G282" s="86">
        <f t="shared" si="8"/>
        <v>0</v>
      </c>
      <c r="H282" s="87">
        <f t="shared" si="9"/>
        <v>0</v>
      </c>
      <c r="I282" s="95"/>
      <c r="J282" s="89"/>
    </row>
    <row r="283" spans="1:10" s="64" customFormat="1" ht="15.75" x14ac:dyDescent="0.2">
      <c r="A283" s="237">
        <v>3021</v>
      </c>
      <c r="B283" s="251" t="s">
        <v>307</v>
      </c>
      <c r="C283" s="241">
        <v>2</v>
      </c>
      <c r="D283" s="242">
        <v>1</v>
      </c>
      <c r="E283" s="91" t="s">
        <v>4</v>
      </c>
      <c r="F283" s="94" t="s">
        <v>6</v>
      </c>
      <c r="G283" s="86">
        <f t="shared" si="8"/>
        <v>0</v>
      </c>
      <c r="H283" s="87">
        <f t="shared" si="9"/>
        <v>0</v>
      </c>
      <c r="I283" s="98"/>
      <c r="J283" s="89"/>
    </row>
    <row r="284" spans="1:10" s="64" customFormat="1" ht="15.75" x14ac:dyDescent="0.2">
      <c r="A284" s="237">
        <v>3030</v>
      </c>
      <c r="B284" s="250" t="s">
        <v>307</v>
      </c>
      <c r="C284" s="238">
        <v>3</v>
      </c>
      <c r="D284" s="239">
        <v>0</v>
      </c>
      <c r="E284" s="84" t="s">
        <v>7</v>
      </c>
      <c r="F284" s="85" t="s">
        <v>8</v>
      </c>
      <c r="G284" s="86">
        <f t="shared" si="8"/>
        <v>0</v>
      </c>
      <c r="H284" s="87">
        <f t="shared" si="9"/>
        <v>0</v>
      </c>
      <c r="I284" s="98"/>
      <c r="J284" s="89"/>
    </row>
    <row r="285" spans="1:10" s="65" customFormat="1" ht="15.75" x14ac:dyDescent="0.2">
      <c r="A285" s="237"/>
      <c r="B285" s="230"/>
      <c r="C285" s="238"/>
      <c r="D285" s="239"/>
      <c r="E285" s="91" t="s">
        <v>138</v>
      </c>
      <c r="F285" s="85"/>
      <c r="G285" s="86">
        <f t="shared" si="8"/>
        <v>0</v>
      </c>
      <c r="H285" s="87">
        <f t="shared" si="9"/>
        <v>0</v>
      </c>
      <c r="I285" s="95"/>
      <c r="J285" s="89"/>
    </row>
    <row r="286" spans="1:10" s="65" customFormat="1" ht="15.75" x14ac:dyDescent="0.2">
      <c r="A286" s="237">
        <v>3031</v>
      </c>
      <c r="B286" s="251" t="s">
        <v>307</v>
      </c>
      <c r="C286" s="241">
        <v>3</v>
      </c>
      <c r="D286" s="242" t="s">
        <v>198</v>
      </c>
      <c r="E286" s="91" t="s">
        <v>7</v>
      </c>
      <c r="F286" s="85"/>
      <c r="G286" s="86">
        <f t="shared" si="8"/>
        <v>0</v>
      </c>
      <c r="H286" s="87">
        <f t="shared" si="9"/>
        <v>0</v>
      </c>
      <c r="I286" s="95"/>
      <c r="J286" s="89"/>
    </row>
    <row r="287" spans="1:10" s="64" customFormat="1" ht="15.75" x14ac:dyDescent="0.2">
      <c r="A287" s="237">
        <v>3040</v>
      </c>
      <c r="B287" s="250" t="s">
        <v>307</v>
      </c>
      <c r="C287" s="238">
        <v>4</v>
      </c>
      <c r="D287" s="239">
        <v>0</v>
      </c>
      <c r="E287" s="84" t="s">
        <v>9</v>
      </c>
      <c r="F287" s="85" t="s">
        <v>10</v>
      </c>
      <c r="G287" s="86">
        <f t="shared" si="8"/>
        <v>0</v>
      </c>
      <c r="H287" s="87">
        <f t="shared" si="9"/>
        <v>0</v>
      </c>
      <c r="I287" s="98"/>
      <c r="J287" s="89"/>
    </row>
    <row r="288" spans="1:10" s="65" customFormat="1" ht="10.5" customHeight="1" x14ac:dyDescent="0.2">
      <c r="A288" s="237"/>
      <c r="B288" s="230"/>
      <c r="C288" s="238"/>
      <c r="D288" s="239"/>
      <c r="E288" s="91" t="s">
        <v>138</v>
      </c>
      <c r="F288" s="85"/>
      <c r="G288" s="86">
        <f t="shared" si="8"/>
        <v>0</v>
      </c>
      <c r="H288" s="87">
        <f t="shared" si="9"/>
        <v>0</v>
      </c>
      <c r="I288" s="92"/>
      <c r="J288" s="89"/>
    </row>
    <row r="289" spans="1:10" s="64" customFormat="1" ht="15.75" x14ac:dyDescent="0.2">
      <c r="A289" s="237">
        <v>3041</v>
      </c>
      <c r="B289" s="251" t="s">
        <v>307</v>
      </c>
      <c r="C289" s="241">
        <v>4</v>
      </c>
      <c r="D289" s="242">
        <v>1</v>
      </c>
      <c r="E289" s="91" t="s">
        <v>9</v>
      </c>
      <c r="F289" s="94" t="s">
        <v>11</v>
      </c>
      <c r="G289" s="86">
        <f t="shared" si="8"/>
        <v>0</v>
      </c>
      <c r="H289" s="87">
        <f t="shared" si="9"/>
        <v>0</v>
      </c>
      <c r="I289" s="98"/>
      <c r="J289" s="89"/>
    </row>
    <row r="290" spans="1:10" s="64" customFormat="1" ht="15.75" x14ac:dyDescent="0.2">
      <c r="A290" s="237">
        <v>3050</v>
      </c>
      <c r="B290" s="250" t="s">
        <v>307</v>
      </c>
      <c r="C290" s="238">
        <v>5</v>
      </c>
      <c r="D290" s="239">
        <v>0</v>
      </c>
      <c r="E290" s="84" t="s">
        <v>12</v>
      </c>
      <c r="F290" s="85" t="s">
        <v>13</v>
      </c>
      <c r="G290" s="86">
        <f t="shared" si="8"/>
        <v>0</v>
      </c>
      <c r="H290" s="87">
        <f t="shared" si="9"/>
        <v>0</v>
      </c>
      <c r="I290" s="88"/>
      <c r="J290" s="89"/>
    </row>
    <row r="291" spans="1:10" s="65" customFormat="1" ht="10.5" customHeight="1" x14ac:dyDescent="0.2">
      <c r="A291" s="237"/>
      <c r="B291" s="230"/>
      <c r="C291" s="238"/>
      <c r="D291" s="239"/>
      <c r="E291" s="91" t="s">
        <v>138</v>
      </c>
      <c r="F291" s="85"/>
      <c r="G291" s="86">
        <f t="shared" si="8"/>
        <v>0</v>
      </c>
      <c r="H291" s="87">
        <f t="shared" si="9"/>
        <v>0</v>
      </c>
      <c r="I291" s="92"/>
      <c r="J291" s="89"/>
    </row>
    <row r="292" spans="1:10" s="64" customFormat="1" ht="15.75" x14ac:dyDescent="0.2">
      <c r="A292" s="237">
        <v>3051</v>
      </c>
      <c r="B292" s="251" t="s">
        <v>307</v>
      </c>
      <c r="C292" s="241">
        <v>5</v>
      </c>
      <c r="D292" s="242">
        <v>1</v>
      </c>
      <c r="E292" s="91" t="s">
        <v>12</v>
      </c>
      <c r="F292" s="94" t="s">
        <v>13</v>
      </c>
      <c r="G292" s="86">
        <f t="shared" si="8"/>
        <v>0</v>
      </c>
      <c r="H292" s="87">
        <f t="shared" si="9"/>
        <v>0</v>
      </c>
      <c r="I292" s="88"/>
      <c r="J292" s="89"/>
    </row>
    <row r="293" spans="1:10" s="64" customFormat="1" ht="15.75" x14ac:dyDescent="0.2">
      <c r="A293" s="237">
        <v>3060</v>
      </c>
      <c r="B293" s="250" t="s">
        <v>307</v>
      </c>
      <c r="C293" s="238">
        <v>6</v>
      </c>
      <c r="D293" s="239">
        <v>0</v>
      </c>
      <c r="E293" s="84" t="s">
        <v>14</v>
      </c>
      <c r="F293" s="85" t="s">
        <v>15</v>
      </c>
      <c r="G293" s="86">
        <f t="shared" si="8"/>
        <v>0</v>
      </c>
      <c r="H293" s="87">
        <f t="shared" si="9"/>
        <v>0</v>
      </c>
      <c r="I293" s="88"/>
      <c r="J293" s="89"/>
    </row>
    <row r="294" spans="1:10" s="65" customFormat="1" ht="10.5" customHeight="1" x14ac:dyDescent="0.2">
      <c r="A294" s="237"/>
      <c r="B294" s="230"/>
      <c r="C294" s="238"/>
      <c r="D294" s="239"/>
      <c r="E294" s="91" t="s">
        <v>138</v>
      </c>
      <c r="F294" s="85"/>
      <c r="G294" s="86">
        <f t="shared" si="8"/>
        <v>0</v>
      </c>
      <c r="H294" s="87">
        <f t="shared" si="9"/>
        <v>0</v>
      </c>
      <c r="I294" s="92"/>
      <c r="J294" s="89"/>
    </row>
    <row r="295" spans="1:10" s="64" customFormat="1" ht="15.75" x14ac:dyDescent="0.2">
      <c r="A295" s="237">
        <v>3061</v>
      </c>
      <c r="B295" s="251" t="s">
        <v>307</v>
      </c>
      <c r="C295" s="241">
        <v>6</v>
      </c>
      <c r="D295" s="242">
        <v>1</v>
      </c>
      <c r="E295" s="91" t="s">
        <v>14</v>
      </c>
      <c r="F295" s="94" t="s">
        <v>15</v>
      </c>
      <c r="G295" s="86">
        <f t="shared" si="8"/>
        <v>0</v>
      </c>
      <c r="H295" s="87">
        <f t="shared" si="9"/>
        <v>0</v>
      </c>
      <c r="I295" s="88"/>
      <c r="J295" s="89"/>
    </row>
    <row r="296" spans="1:10" s="64" customFormat="1" ht="28.5" x14ac:dyDescent="0.2">
      <c r="A296" s="237">
        <v>3070</v>
      </c>
      <c r="B296" s="250" t="s">
        <v>307</v>
      </c>
      <c r="C296" s="238">
        <v>7</v>
      </c>
      <c r="D296" s="239">
        <v>0</v>
      </c>
      <c r="E296" s="84" t="s">
        <v>16</v>
      </c>
      <c r="F296" s="85" t="s">
        <v>17</v>
      </c>
      <c r="G296" s="87">
        <f t="shared" si="8"/>
        <v>4200</v>
      </c>
      <c r="H296" s="87">
        <f t="shared" si="9"/>
        <v>4200</v>
      </c>
      <c r="I296" s="92">
        <f>I298</f>
        <v>4200</v>
      </c>
      <c r="J296" s="89"/>
    </row>
    <row r="297" spans="1:10" s="65" customFormat="1" ht="10.5" customHeight="1" x14ac:dyDescent="0.2">
      <c r="A297" s="237"/>
      <c r="B297" s="230"/>
      <c r="C297" s="238"/>
      <c r="D297" s="239"/>
      <c r="E297" s="91" t="s">
        <v>138</v>
      </c>
      <c r="F297" s="85"/>
      <c r="G297" s="86">
        <f t="shared" si="8"/>
        <v>0</v>
      </c>
      <c r="H297" s="87">
        <f t="shared" si="9"/>
        <v>0</v>
      </c>
      <c r="I297" s="92"/>
      <c r="J297" s="89"/>
    </row>
    <row r="298" spans="1:10" s="64" customFormat="1" ht="24" x14ac:dyDescent="0.2">
      <c r="A298" s="237">
        <v>3071</v>
      </c>
      <c r="B298" s="251" t="s">
        <v>307</v>
      </c>
      <c r="C298" s="241">
        <v>7</v>
      </c>
      <c r="D298" s="242">
        <v>1</v>
      </c>
      <c r="E298" s="91" t="s">
        <v>16</v>
      </c>
      <c r="F298" s="94" t="s">
        <v>19</v>
      </c>
      <c r="G298" s="86">
        <f t="shared" si="8"/>
        <v>4200</v>
      </c>
      <c r="H298" s="87">
        <f t="shared" si="9"/>
        <v>4200</v>
      </c>
      <c r="I298" s="88">
        <v>4200</v>
      </c>
      <c r="J298" s="89"/>
    </row>
    <row r="299" spans="1:10" s="64" customFormat="1" ht="36" x14ac:dyDescent="0.2">
      <c r="A299" s="237">
        <v>3080</v>
      </c>
      <c r="B299" s="250" t="s">
        <v>307</v>
      </c>
      <c r="C299" s="238">
        <v>8</v>
      </c>
      <c r="D299" s="239">
        <v>0</v>
      </c>
      <c r="E299" s="84" t="s">
        <v>20</v>
      </c>
      <c r="F299" s="85" t="s">
        <v>21</v>
      </c>
      <c r="G299" s="86">
        <f t="shared" si="8"/>
        <v>0</v>
      </c>
      <c r="H299" s="87">
        <f t="shared" si="9"/>
        <v>0</v>
      </c>
      <c r="I299" s="88"/>
      <c r="J299" s="89"/>
    </row>
    <row r="300" spans="1:10" s="65" customFormat="1" ht="10.5" customHeight="1" x14ac:dyDescent="0.2">
      <c r="A300" s="237"/>
      <c r="B300" s="230"/>
      <c r="C300" s="238"/>
      <c r="D300" s="239"/>
      <c r="E300" s="91" t="s">
        <v>138</v>
      </c>
      <c r="F300" s="85"/>
      <c r="G300" s="86">
        <f t="shared" si="8"/>
        <v>0</v>
      </c>
      <c r="H300" s="87">
        <f t="shared" si="9"/>
        <v>0</v>
      </c>
      <c r="I300" s="92"/>
      <c r="J300" s="89"/>
    </row>
    <row r="301" spans="1:10" s="64" customFormat="1" ht="24" x14ac:dyDescent="0.2">
      <c r="A301" s="237">
        <v>3081</v>
      </c>
      <c r="B301" s="251" t="s">
        <v>307</v>
      </c>
      <c r="C301" s="241">
        <v>8</v>
      </c>
      <c r="D301" s="242">
        <v>1</v>
      </c>
      <c r="E301" s="91" t="s">
        <v>20</v>
      </c>
      <c r="F301" s="94" t="s">
        <v>22</v>
      </c>
      <c r="G301" s="86">
        <f t="shared" si="8"/>
        <v>0</v>
      </c>
      <c r="H301" s="87">
        <f t="shared" si="9"/>
        <v>0</v>
      </c>
      <c r="I301" s="88"/>
      <c r="J301" s="89"/>
    </row>
    <row r="302" spans="1:10" s="65" customFormat="1" ht="10.5" customHeight="1" x14ac:dyDescent="0.2">
      <c r="A302" s="237"/>
      <c r="B302" s="230"/>
      <c r="C302" s="238"/>
      <c r="D302" s="239"/>
      <c r="E302" s="91" t="s">
        <v>138</v>
      </c>
      <c r="F302" s="85"/>
      <c r="G302" s="86">
        <f t="shared" si="8"/>
        <v>0</v>
      </c>
      <c r="H302" s="87">
        <f t="shared" si="9"/>
        <v>0</v>
      </c>
      <c r="I302" s="92"/>
      <c r="J302" s="89"/>
    </row>
    <row r="303" spans="1:10" s="64" customFormat="1" ht="28.5" x14ac:dyDescent="0.2">
      <c r="A303" s="237">
        <v>3090</v>
      </c>
      <c r="B303" s="250" t="s">
        <v>307</v>
      </c>
      <c r="C303" s="238">
        <v>9</v>
      </c>
      <c r="D303" s="239">
        <v>0</v>
      </c>
      <c r="E303" s="84" t="s">
        <v>23</v>
      </c>
      <c r="F303" s="85" t="s">
        <v>24</v>
      </c>
      <c r="G303" s="86">
        <f t="shared" si="8"/>
        <v>0</v>
      </c>
      <c r="H303" s="87">
        <f t="shared" si="9"/>
        <v>0</v>
      </c>
      <c r="I303" s="88"/>
      <c r="J303" s="89"/>
    </row>
    <row r="304" spans="1:10" s="65" customFormat="1" ht="10.5" customHeight="1" x14ac:dyDescent="0.2">
      <c r="A304" s="237"/>
      <c r="B304" s="230"/>
      <c r="C304" s="238"/>
      <c r="D304" s="239"/>
      <c r="E304" s="91" t="s">
        <v>138</v>
      </c>
      <c r="F304" s="85"/>
      <c r="G304" s="86">
        <f t="shared" si="8"/>
        <v>0</v>
      </c>
      <c r="H304" s="87">
        <f t="shared" si="9"/>
        <v>0</v>
      </c>
      <c r="I304" s="92"/>
      <c r="J304" s="89"/>
    </row>
    <row r="305" spans="1:10" s="64" customFormat="1" ht="17.25" customHeight="1" x14ac:dyDescent="0.2">
      <c r="A305" s="255">
        <v>3091</v>
      </c>
      <c r="B305" s="251" t="s">
        <v>307</v>
      </c>
      <c r="C305" s="256">
        <v>9</v>
      </c>
      <c r="D305" s="257">
        <v>1</v>
      </c>
      <c r="E305" s="258" t="s">
        <v>23</v>
      </c>
      <c r="F305" s="259" t="s">
        <v>25</v>
      </c>
      <c r="G305" s="86">
        <f t="shared" si="8"/>
        <v>0</v>
      </c>
      <c r="H305" s="87">
        <f t="shared" si="9"/>
        <v>0</v>
      </c>
      <c r="I305" s="88"/>
      <c r="J305" s="89"/>
    </row>
    <row r="306" spans="1:10" s="64" customFormat="1" ht="30" customHeight="1" x14ac:dyDescent="0.2">
      <c r="A306" s="255">
        <v>3092</v>
      </c>
      <c r="B306" s="251" t="s">
        <v>307</v>
      </c>
      <c r="C306" s="256">
        <v>9</v>
      </c>
      <c r="D306" s="257">
        <v>2</v>
      </c>
      <c r="E306" s="258" t="s">
        <v>327</v>
      </c>
      <c r="F306" s="259"/>
      <c r="G306" s="86">
        <f t="shared" si="8"/>
        <v>0</v>
      </c>
      <c r="H306" s="87">
        <f t="shared" si="9"/>
        <v>0</v>
      </c>
      <c r="I306" s="88"/>
      <c r="J306" s="89"/>
    </row>
    <row r="307" spans="1:10" s="63" customFormat="1" ht="32.25" customHeight="1" x14ac:dyDescent="0.2">
      <c r="A307" s="260">
        <v>3100</v>
      </c>
      <c r="B307" s="238" t="s">
        <v>308</v>
      </c>
      <c r="C307" s="238">
        <v>0</v>
      </c>
      <c r="D307" s="239">
        <v>0</v>
      </c>
      <c r="E307" s="261" t="s">
        <v>936</v>
      </c>
      <c r="F307" s="262"/>
      <c r="G307" s="87">
        <f t="shared" si="8"/>
        <v>15000</v>
      </c>
      <c r="H307" s="87">
        <f t="shared" si="9"/>
        <v>15000</v>
      </c>
      <c r="I307" s="95">
        <f>I311</f>
        <v>15000</v>
      </c>
      <c r="J307" s="89"/>
    </row>
    <row r="308" spans="1:10" s="64" customFormat="1" ht="11.25" customHeight="1" x14ac:dyDescent="0.2">
      <c r="A308" s="255"/>
      <c r="B308" s="230"/>
      <c r="C308" s="231"/>
      <c r="D308" s="232"/>
      <c r="E308" s="91" t="s">
        <v>137</v>
      </c>
      <c r="F308" s="236"/>
      <c r="G308" s="86">
        <f t="shared" si="8"/>
        <v>0</v>
      </c>
      <c r="H308" s="87">
        <f t="shared" si="9"/>
        <v>0</v>
      </c>
      <c r="I308" s="88"/>
      <c r="J308" s="89"/>
    </row>
    <row r="309" spans="1:10" s="64" customFormat="1" ht="24" x14ac:dyDescent="0.2">
      <c r="A309" s="255">
        <v>3110</v>
      </c>
      <c r="B309" s="263" t="s">
        <v>308</v>
      </c>
      <c r="C309" s="263">
        <v>1</v>
      </c>
      <c r="D309" s="264">
        <v>0</v>
      </c>
      <c r="E309" s="253" t="s">
        <v>70</v>
      </c>
      <c r="F309" s="94"/>
      <c r="G309" s="87">
        <f>I309</f>
        <v>15000</v>
      </c>
      <c r="H309" s="87">
        <f t="shared" si="9"/>
        <v>15000</v>
      </c>
      <c r="I309" s="95">
        <f>I311</f>
        <v>15000</v>
      </c>
      <c r="J309" s="89"/>
    </row>
    <row r="310" spans="1:10" s="65" customFormat="1" ht="10.5" customHeight="1" x14ac:dyDescent="0.2">
      <c r="A310" s="255"/>
      <c r="B310" s="230"/>
      <c r="C310" s="238"/>
      <c r="D310" s="239"/>
      <c r="E310" s="91" t="s">
        <v>138</v>
      </c>
      <c r="F310" s="85"/>
      <c r="G310" s="86">
        <f t="shared" si="8"/>
        <v>0</v>
      </c>
      <c r="H310" s="87">
        <f t="shared" si="9"/>
        <v>0</v>
      </c>
      <c r="I310" s="88"/>
      <c r="J310" s="89"/>
    </row>
    <row r="311" spans="1:10" s="64" customFormat="1" ht="16.5" thickBot="1" x14ac:dyDescent="0.25">
      <c r="A311" s="265">
        <v>3112</v>
      </c>
      <c r="B311" s="266" t="s">
        <v>308</v>
      </c>
      <c r="C311" s="266">
        <v>1</v>
      </c>
      <c r="D311" s="267">
        <v>2</v>
      </c>
      <c r="E311" s="268" t="s">
        <v>71</v>
      </c>
      <c r="F311" s="269"/>
      <c r="G311" s="86">
        <f t="shared" si="8"/>
        <v>15000</v>
      </c>
      <c r="H311" s="87">
        <f t="shared" si="9"/>
        <v>15000</v>
      </c>
      <c r="I311" s="98">
        <v>15000</v>
      </c>
      <c r="J311" s="89"/>
    </row>
    <row r="312" spans="1:10" ht="15.75" x14ac:dyDescent="0.25">
      <c r="A312" s="207"/>
      <c r="B312" s="270"/>
      <c r="C312" s="271"/>
      <c r="D312" s="272"/>
      <c r="E312" s="273"/>
      <c r="F312" s="211"/>
      <c r="G312" s="206"/>
      <c r="H312" s="206"/>
      <c r="I312" s="206"/>
      <c r="J312" s="206"/>
    </row>
    <row r="313" spans="1:10" x14ac:dyDescent="0.2">
      <c r="B313" s="32"/>
      <c r="C313" s="30"/>
      <c r="D313" s="31"/>
    </row>
    <row r="314" spans="1:10" x14ac:dyDescent="0.2">
      <c r="B314" s="32"/>
      <c r="C314" s="30"/>
      <c r="D314" s="31"/>
      <c r="E314" s="7"/>
    </row>
    <row r="315" spans="1:10" x14ac:dyDescent="0.2">
      <c r="B315" s="32"/>
      <c r="C315" s="33"/>
      <c r="D315" s="34"/>
    </row>
  </sheetData>
  <mergeCells count="12">
    <mergeCell ref="A1:J1"/>
    <mergeCell ref="A2:J2"/>
    <mergeCell ref="I4:J4"/>
    <mergeCell ref="A5:A6"/>
    <mergeCell ref="E5:E6"/>
    <mergeCell ref="F5:F6"/>
    <mergeCell ref="G5:G6"/>
    <mergeCell ref="B5:B6"/>
    <mergeCell ref="C5:C6"/>
    <mergeCell ref="D5:D6"/>
    <mergeCell ref="I5:J5"/>
    <mergeCell ref="H5:H6"/>
  </mergeCells>
  <phoneticPr fontId="5" type="noConversion"/>
  <pageMargins left="0.25" right="0.25" top="0.75" bottom="0.75" header="0.3" footer="0.3"/>
  <pageSetup paperSize="9" scale="90" firstPageNumber="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6"/>
  <sheetViews>
    <sheetView topLeftCell="B1" workbookViewId="0">
      <selection activeCell="G172" sqref="G172"/>
    </sheetView>
  </sheetViews>
  <sheetFormatPr defaultRowHeight="12.75" x14ac:dyDescent="0.2"/>
  <cols>
    <col min="1" max="1" width="5.85546875" customWidth="1"/>
    <col min="2" max="2" width="45.7109375" customWidth="1"/>
    <col min="3" max="3" width="6.28515625" style="35" customWidth="1"/>
    <col min="4" max="5" width="11.42578125" style="44" customWidth="1"/>
    <col min="6" max="6" width="11.7109375" customWidth="1"/>
    <col min="7" max="7" width="12" customWidth="1"/>
  </cols>
  <sheetData>
    <row r="1" spans="1:9" s="66" customFormat="1" ht="27" customHeight="1" x14ac:dyDescent="0.2">
      <c r="A1" s="668" t="s">
        <v>229</v>
      </c>
      <c r="B1" s="668"/>
      <c r="C1" s="668"/>
      <c r="D1" s="668"/>
      <c r="E1" s="668"/>
      <c r="F1" s="668"/>
      <c r="G1" s="668"/>
    </row>
    <row r="2" spans="1:9" s="67" customFormat="1" ht="37.5" customHeight="1" x14ac:dyDescent="0.25">
      <c r="A2" s="669" t="s">
        <v>230</v>
      </c>
      <c r="B2" s="669"/>
      <c r="C2" s="669"/>
      <c r="D2" s="669"/>
      <c r="E2" s="669"/>
      <c r="F2" s="669"/>
      <c r="G2" s="669"/>
    </row>
    <row r="3" spans="1:9" s="67" customFormat="1" ht="15.75" x14ac:dyDescent="0.25">
      <c r="A3" s="274" t="s">
        <v>937</v>
      </c>
      <c r="B3" s="274"/>
      <c r="C3" s="274"/>
      <c r="D3" s="90"/>
      <c r="E3" s="90"/>
      <c r="F3" s="275"/>
      <c r="G3" s="275"/>
    </row>
    <row r="4" spans="1:9" s="67" customFormat="1" ht="13.5" thickBot="1" x14ac:dyDescent="0.25">
      <c r="A4" s="275"/>
      <c r="B4" s="275"/>
      <c r="C4" s="276"/>
      <c r="D4" s="277"/>
      <c r="E4" s="277"/>
      <c r="F4" s="672" t="s">
        <v>228</v>
      </c>
      <c r="G4" s="672"/>
    </row>
    <row r="5" spans="1:9" s="67" customFormat="1" ht="30" customHeight="1" thickBot="1" x14ac:dyDescent="0.25">
      <c r="A5" s="670" t="s">
        <v>231</v>
      </c>
      <c r="B5" s="278" t="s">
        <v>73</v>
      </c>
      <c r="C5" s="677" t="s">
        <v>75</v>
      </c>
      <c r="D5" s="675" t="s">
        <v>901</v>
      </c>
      <c r="E5" s="658" t="s">
        <v>915</v>
      </c>
      <c r="F5" s="673" t="s">
        <v>137</v>
      </c>
      <c r="G5" s="674"/>
    </row>
    <row r="6" spans="1:9" s="67" customFormat="1" ht="26.25" thickBot="1" x14ac:dyDescent="0.25">
      <c r="A6" s="671"/>
      <c r="B6" s="279" t="s">
        <v>74</v>
      </c>
      <c r="C6" s="678"/>
      <c r="D6" s="676"/>
      <c r="E6" s="667"/>
      <c r="F6" s="280" t="s">
        <v>224</v>
      </c>
      <c r="G6" s="280" t="s">
        <v>225</v>
      </c>
    </row>
    <row r="7" spans="1:9" s="67" customFormat="1" ht="13.5" thickBot="1" x14ac:dyDescent="0.25">
      <c r="A7" s="281">
        <v>1</v>
      </c>
      <c r="B7" s="281">
        <v>2</v>
      </c>
      <c r="C7" s="281">
        <v>3</v>
      </c>
      <c r="D7" s="281">
        <v>4</v>
      </c>
      <c r="E7" s="281">
        <v>5</v>
      </c>
      <c r="F7" s="281">
        <v>6</v>
      </c>
      <c r="G7" s="281">
        <v>7</v>
      </c>
    </row>
    <row r="8" spans="1:9" s="67" customFormat="1" ht="31.5" customHeight="1" thickBot="1" x14ac:dyDescent="0.25">
      <c r="A8" s="282">
        <v>4000</v>
      </c>
      <c r="B8" s="283" t="s">
        <v>938</v>
      </c>
      <c r="C8" s="281"/>
      <c r="D8" s="284">
        <f>F8</f>
        <v>240451.20000000001</v>
      </c>
      <c r="E8" s="285">
        <f>F8+G8</f>
        <v>297319.7</v>
      </c>
      <c r="F8" s="284">
        <f>F10</f>
        <v>240451.20000000001</v>
      </c>
      <c r="G8" s="284">
        <f>G171</f>
        <v>56868.5</v>
      </c>
      <c r="I8" s="68"/>
    </row>
    <row r="9" spans="1:9" s="67" customFormat="1" ht="15" thickBot="1" x14ac:dyDescent="0.25">
      <c r="A9" s="282"/>
      <c r="B9" s="286" t="s">
        <v>141</v>
      </c>
      <c r="C9" s="281"/>
      <c r="D9" s="287">
        <f t="shared" ref="D9:D72" si="0">F9</f>
        <v>0</v>
      </c>
      <c r="E9" s="285">
        <f t="shared" ref="E9:E72" si="1">F9+G9</f>
        <v>0</v>
      </c>
      <c r="F9" s="287"/>
      <c r="G9" s="284"/>
    </row>
    <row r="10" spans="1:9" s="67" customFormat="1" ht="42" customHeight="1" thickBot="1" x14ac:dyDescent="0.25">
      <c r="A10" s="282">
        <v>4050</v>
      </c>
      <c r="B10" s="288" t="s">
        <v>939</v>
      </c>
      <c r="C10" s="289" t="s">
        <v>449</v>
      </c>
      <c r="D10" s="290">
        <f t="shared" si="0"/>
        <v>240451.20000000001</v>
      </c>
      <c r="E10" s="285">
        <f t="shared" si="1"/>
        <v>240451.20000000001</v>
      </c>
      <c r="F10" s="290">
        <f>F12+F30+F31+F32+F33+F34+F38+F44+F46+F49+F50+F53+F57+F60+F63+F64+F66+F67+F87+F107+F138+F147+F152+F169+F119+F56</f>
        <v>240451.20000000001</v>
      </c>
      <c r="G10" s="284"/>
      <c r="H10" s="69"/>
    </row>
    <row r="11" spans="1:9" s="67" customFormat="1" ht="15" thickBot="1" x14ac:dyDescent="0.25">
      <c r="A11" s="282"/>
      <c r="B11" s="286" t="s">
        <v>141</v>
      </c>
      <c r="C11" s="291"/>
      <c r="D11" s="292">
        <f t="shared" si="0"/>
        <v>0</v>
      </c>
      <c r="E11" s="285">
        <f t="shared" si="1"/>
        <v>0</v>
      </c>
      <c r="F11" s="292"/>
      <c r="G11" s="284"/>
    </row>
    <row r="12" spans="1:9" s="67" customFormat="1" ht="30.75" customHeight="1" thickBot="1" x14ac:dyDescent="0.25">
      <c r="A12" s="293">
        <v>4100</v>
      </c>
      <c r="B12" s="294" t="s">
        <v>940</v>
      </c>
      <c r="C12" s="295" t="s">
        <v>449</v>
      </c>
      <c r="D12" s="296" t="str">
        <f t="shared" si="0"/>
        <v>74800</v>
      </c>
      <c r="E12" s="285">
        <f t="shared" si="1"/>
        <v>74800</v>
      </c>
      <c r="F12" s="296" t="s">
        <v>1005</v>
      </c>
      <c r="G12" s="284"/>
    </row>
    <row r="13" spans="1:9" s="67" customFormat="1" ht="15" thickBot="1" x14ac:dyDescent="0.25">
      <c r="A13" s="282"/>
      <c r="B13" s="286" t="s">
        <v>141</v>
      </c>
      <c r="C13" s="291"/>
      <c r="D13" s="292">
        <f t="shared" si="0"/>
        <v>0</v>
      </c>
      <c r="E13" s="285">
        <f t="shared" si="1"/>
        <v>0</v>
      </c>
      <c r="F13" s="292"/>
      <c r="G13" s="284"/>
    </row>
    <row r="14" spans="1:9" s="67" customFormat="1" ht="24.75" thickBot="1" x14ac:dyDescent="0.25">
      <c r="A14" s="297">
        <v>4110</v>
      </c>
      <c r="B14" s="298" t="s">
        <v>941</v>
      </c>
      <c r="C14" s="299" t="s">
        <v>449</v>
      </c>
      <c r="D14" s="296">
        <f t="shared" si="0"/>
        <v>74800</v>
      </c>
      <c r="E14" s="285">
        <f t="shared" si="1"/>
        <v>74800</v>
      </c>
      <c r="F14" s="636">
        <v>74800</v>
      </c>
      <c r="G14" s="284"/>
    </row>
    <row r="15" spans="1:9" s="67" customFormat="1" ht="15" thickBot="1" x14ac:dyDescent="0.25">
      <c r="A15" s="297"/>
      <c r="B15" s="286" t="s">
        <v>138</v>
      </c>
      <c r="C15" s="299"/>
      <c r="D15" s="300">
        <f t="shared" si="0"/>
        <v>0</v>
      </c>
      <c r="E15" s="285">
        <f t="shared" si="1"/>
        <v>0</v>
      </c>
      <c r="F15" s="300"/>
      <c r="G15" s="284"/>
    </row>
    <row r="16" spans="1:9" s="67" customFormat="1" ht="24.75" thickBot="1" x14ac:dyDescent="0.25">
      <c r="A16" s="301">
        <v>4111</v>
      </c>
      <c r="B16" s="302" t="s">
        <v>77</v>
      </c>
      <c r="C16" s="303" t="s">
        <v>310</v>
      </c>
      <c r="D16" s="304" t="str">
        <f t="shared" si="0"/>
        <v>74800</v>
      </c>
      <c r="E16" s="285">
        <f t="shared" si="1"/>
        <v>74800</v>
      </c>
      <c r="F16" s="304" t="s">
        <v>1005</v>
      </c>
      <c r="G16" s="284"/>
    </row>
    <row r="17" spans="1:7" s="67" customFormat="1" ht="24" x14ac:dyDescent="0.2">
      <c r="A17" s="301">
        <v>4112</v>
      </c>
      <c r="B17" s="302" t="s">
        <v>78</v>
      </c>
      <c r="C17" s="305" t="s">
        <v>311</v>
      </c>
      <c r="D17" s="306">
        <f t="shared" si="0"/>
        <v>0</v>
      </c>
      <c r="E17" s="285">
        <f t="shared" si="1"/>
        <v>0</v>
      </c>
      <c r="F17" s="306"/>
      <c r="G17" s="284"/>
    </row>
    <row r="18" spans="1:7" s="67" customFormat="1" ht="14.25" x14ac:dyDescent="0.2">
      <c r="A18" s="301">
        <v>4114</v>
      </c>
      <c r="B18" s="302" t="s">
        <v>79</v>
      </c>
      <c r="C18" s="305" t="s">
        <v>309</v>
      </c>
      <c r="D18" s="306">
        <f t="shared" si="0"/>
        <v>0</v>
      </c>
      <c r="E18" s="285">
        <f t="shared" si="1"/>
        <v>0</v>
      </c>
      <c r="F18" s="306"/>
      <c r="G18" s="284"/>
    </row>
    <row r="19" spans="1:7" s="67" customFormat="1" ht="24.75" thickBot="1" x14ac:dyDescent="0.25">
      <c r="A19" s="301">
        <v>4120</v>
      </c>
      <c r="B19" s="307" t="s">
        <v>942</v>
      </c>
      <c r="C19" s="308" t="s">
        <v>449</v>
      </c>
      <c r="D19" s="306">
        <f t="shared" si="0"/>
        <v>0</v>
      </c>
      <c r="E19" s="285">
        <f t="shared" si="1"/>
        <v>0</v>
      </c>
      <c r="F19" s="306"/>
      <c r="G19" s="284"/>
    </row>
    <row r="20" spans="1:7" s="67" customFormat="1" ht="15" thickBot="1" x14ac:dyDescent="0.25">
      <c r="A20" s="297"/>
      <c r="B20" s="286" t="s">
        <v>138</v>
      </c>
      <c r="C20" s="299"/>
      <c r="D20" s="300">
        <f t="shared" si="0"/>
        <v>0</v>
      </c>
      <c r="E20" s="285">
        <f t="shared" si="1"/>
        <v>0</v>
      </c>
      <c r="F20" s="300"/>
      <c r="G20" s="284"/>
    </row>
    <row r="21" spans="1:7" s="67" customFormat="1" ht="13.5" customHeight="1" x14ac:dyDescent="0.2">
      <c r="A21" s="301">
        <v>4121</v>
      </c>
      <c r="B21" s="302" t="s">
        <v>80</v>
      </c>
      <c r="C21" s="305" t="s">
        <v>312</v>
      </c>
      <c r="D21" s="306">
        <f t="shared" si="0"/>
        <v>0</v>
      </c>
      <c r="E21" s="285">
        <f t="shared" si="1"/>
        <v>0</v>
      </c>
      <c r="F21" s="306"/>
      <c r="G21" s="284"/>
    </row>
    <row r="22" spans="1:7" s="67" customFormat="1" ht="25.5" customHeight="1" thickBot="1" x14ac:dyDescent="0.25">
      <c r="A22" s="301">
        <v>4130</v>
      </c>
      <c r="B22" s="307" t="s">
        <v>943</v>
      </c>
      <c r="C22" s="308" t="s">
        <v>449</v>
      </c>
      <c r="D22" s="306">
        <f t="shared" si="0"/>
        <v>0</v>
      </c>
      <c r="E22" s="285">
        <f t="shared" si="1"/>
        <v>0</v>
      </c>
      <c r="F22" s="306"/>
      <c r="G22" s="284"/>
    </row>
    <row r="23" spans="1:7" s="67" customFormat="1" ht="15" thickBot="1" x14ac:dyDescent="0.25">
      <c r="A23" s="297"/>
      <c r="B23" s="286" t="s">
        <v>138</v>
      </c>
      <c r="C23" s="299"/>
      <c r="D23" s="300">
        <f t="shared" si="0"/>
        <v>0</v>
      </c>
      <c r="E23" s="285">
        <f t="shared" si="1"/>
        <v>0</v>
      </c>
      <c r="F23" s="300"/>
      <c r="G23" s="284"/>
    </row>
    <row r="24" spans="1:7" s="67" customFormat="1" ht="13.5" customHeight="1" thickBot="1" x14ac:dyDescent="0.25">
      <c r="A24" s="309">
        <v>4131</v>
      </c>
      <c r="B24" s="310" t="s">
        <v>313</v>
      </c>
      <c r="C24" s="311" t="s">
        <v>314</v>
      </c>
      <c r="D24" s="312">
        <f t="shared" si="0"/>
        <v>0</v>
      </c>
      <c r="E24" s="285">
        <f t="shared" si="1"/>
        <v>0</v>
      </c>
      <c r="F24" s="312"/>
      <c r="G24" s="284"/>
    </row>
    <row r="25" spans="1:7" s="67" customFormat="1" ht="36" customHeight="1" thickBot="1" x14ac:dyDescent="0.25">
      <c r="A25" s="293">
        <v>4200</v>
      </c>
      <c r="B25" s="313" t="s">
        <v>944</v>
      </c>
      <c r="C25" s="295" t="s">
        <v>449</v>
      </c>
      <c r="D25" s="314">
        <f t="shared" si="0"/>
        <v>44285.2</v>
      </c>
      <c r="E25" s="285">
        <f t="shared" si="1"/>
        <v>44285.2</v>
      </c>
      <c r="F25" s="314">
        <f>F27+F36+F41+F51+F54+F58</f>
        <v>44285.2</v>
      </c>
      <c r="G25" s="284"/>
    </row>
    <row r="26" spans="1:7" s="67" customFormat="1" ht="15" thickBot="1" x14ac:dyDescent="0.25">
      <c r="A26" s="282"/>
      <c r="B26" s="286" t="s">
        <v>141</v>
      </c>
      <c r="C26" s="291"/>
      <c r="D26" s="292">
        <f t="shared" si="0"/>
        <v>0</v>
      </c>
      <c r="E26" s="285">
        <f t="shared" si="1"/>
        <v>0</v>
      </c>
      <c r="F26" s="292"/>
      <c r="G26" s="284"/>
    </row>
    <row r="27" spans="1:7" s="67" customFormat="1" ht="33.75" thickBot="1" x14ac:dyDescent="0.25">
      <c r="A27" s="297">
        <v>4210</v>
      </c>
      <c r="B27" s="315" t="s">
        <v>945</v>
      </c>
      <c r="C27" s="299" t="s">
        <v>449</v>
      </c>
      <c r="D27" s="316">
        <f t="shared" si="0"/>
        <v>11975.2</v>
      </c>
      <c r="E27" s="285">
        <f t="shared" si="1"/>
        <v>11975.2</v>
      </c>
      <c r="F27" s="316">
        <f>F30+F31+F32+F33+F34</f>
        <v>11975.2</v>
      </c>
      <c r="G27" s="284"/>
    </row>
    <row r="28" spans="1:7" s="67" customFormat="1" ht="15" thickBot="1" x14ac:dyDescent="0.25">
      <c r="A28" s="297"/>
      <c r="B28" s="286" t="s">
        <v>138</v>
      </c>
      <c r="C28" s="299"/>
      <c r="D28" s="300">
        <f t="shared" si="0"/>
        <v>0</v>
      </c>
      <c r="E28" s="285">
        <f t="shared" si="1"/>
        <v>0</v>
      </c>
      <c r="F28" s="300"/>
      <c r="G28" s="284"/>
    </row>
    <row r="29" spans="1:7" s="67" customFormat="1" ht="24" x14ac:dyDescent="0.2">
      <c r="A29" s="301">
        <v>4211</v>
      </c>
      <c r="B29" s="302" t="s">
        <v>315</v>
      </c>
      <c r="C29" s="305" t="s">
        <v>316</v>
      </c>
      <c r="D29" s="306">
        <f t="shared" si="0"/>
        <v>0</v>
      </c>
      <c r="E29" s="285">
        <f t="shared" si="1"/>
        <v>0</v>
      </c>
      <c r="F29" s="306"/>
      <c r="G29" s="284"/>
    </row>
    <row r="30" spans="1:7" s="67" customFormat="1" ht="14.25" x14ac:dyDescent="0.2">
      <c r="A30" s="301">
        <v>4212</v>
      </c>
      <c r="B30" s="307" t="s">
        <v>946</v>
      </c>
      <c r="C30" s="305" t="s">
        <v>317</v>
      </c>
      <c r="D30" s="317">
        <f t="shared" si="0"/>
        <v>7900</v>
      </c>
      <c r="E30" s="285">
        <f t="shared" si="1"/>
        <v>7900</v>
      </c>
      <c r="F30" s="317">
        <v>7900</v>
      </c>
      <c r="G30" s="284"/>
    </row>
    <row r="31" spans="1:7" s="67" customFormat="1" ht="14.25" x14ac:dyDescent="0.2">
      <c r="A31" s="301">
        <v>4213</v>
      </c>
      <c r="B31" s="302" t="s">
        <v>81</v>
      </c>
      <c r="C31" s="305" t="s">
        <v>318</v>
      </c>
      <c r="D31" s="317">
        <f t="shared" si="0"/>
        <v>1465.2</v>
      </c>
      <c r="E31" s="285">
        <f t="shared" si="1"/>
        <v>1465.2</v>
      </c>
      <c r="F31" s="317">
        <v>1465.2</v>
      </c>
      <c r="G31" s="284"/>
    </row>
    <row r="32" spans="1:7" s="67" customFormat="1" ht="14.25" x14ac:dyDescent="0.2">
      <c r="A32" s="301">
        <v>4214</v>
      </c>
      <c r="B32" s="302" t="s">
        <v>82</v>
      </c>
      <c r="C32" s="305" t="s">
        <v>319</v>
      </c>
      <c r="D32" s="317">
        <f t="shared" si="0"/>
        <v>1200</v>
      </c>
      <c r="E32" s="285">
        <f t="shared" si="1"/>
        <v>1200</v>
      </c>
      <c r="F32" s="317">
        <v>1200</v>
      </c>
      <c r="G32" s="284"/>
    </row>
    <row r="33" spans="1:7" s="67" customFormat="1" ht="14.25" x14ac:dyDescent="0.2">
      <c r="A33" s="301">
        <v>4215</v>
      </c>
      <c r="B33" s="302" t="s">
        <v>86</v>
      </c>
      <c r="C33" s="305" t="s">
        <v>320</v>
      </c>
      <c r="D33" s="317">
        <f t="shared" si="0"/>
        <v>450</v>
      </c>
      <c r="E33" s="285">
        <f t="shared" si="1"/>
        <v>450</v>
      </c>
      <c r="F33" s="317">
        <v>450</v>
      </c>
      <c r="G33" s="284"/>
    </row>
    <row r="34" spans="1:7" s="67" customFormat="1" ht="17.25" customHeight="1" x14ac:dyDescent="0.2">
      <c r="A34" s="301">
        <v>4216</v>
      </c>
      <c r="B34" s="302" t="s">
        <v>87</v>
      </c>
      <c r="C34" s="305" t="s">
        <v>321</v>
      </c>
      <c r="D34" s="318">
        <f t="shared" si="0"/>
        <v>960</v>
      </c>
      <c r="E34" s="285">
        <f t="shared" si="1"/>
        <v>960</v>
      </c>
      <c r="F34" s="318">
        <v>960</v>
      </c>
      <c r="G34" s="284"/>
    </row>
    <row r="35" spans="1:7" s="67" customFormat="1" ht="15" thickBot="1" x14ac:dyDescent="0.25">
      <c r="A35" s="309">
        <v>4217</v>
      </c>
      <c r="B35" s="319" t="s">
        <v>88</v>
      </c>
      <c r="C35" s="320" t="s">
        <v>322</v>
      </c>
      <c r="D35" s="312">
        <f t="shared" si="0"/>
        <v>0</v>
      </c>
      <c r="E35" s="285">
        <f t="shared" si="1"/>
        <v>0</v>
      </c>
      <c r="F35" s="312"/>
      <c r="G35" s="284"/>
    </row>
    <row r="36" spans="1:7" s="67" customFormat="1" ht="35.25" thickBot="1" x14ac:dyDescent="0.25">
      <c r="A36" s="297">
        <v>4220</v>
      </c>
      <c r="B36" s="315" t="s">
        <v>947</v>
      </c>
      <c r="C36" s="299" t="s">
        <v>449</v>
      </c>
      <c r="D36" s="316">
        <f t="shared" si="0"/>
        <v>600</v>
      </c>
      <c r="E36" s="285">
        <f t="shared" si="1"/>
        <v>600</v>
      </c>
      <c r="F36" s="316">
        <f>F38</f>
        <v>600</v>
      </c>
      <c r="G36" s="284"/>
    </row>
    <row r="37" spans="1:7" s="67" customFormat="1" ht="15" thickBot="1" x14ac:dyDescent="0.25">
      <c r="A37" s="297"/>
      <c r="B37" s="286" t="s">
        <v>138</v>
      </c>
      <c r="C37" s="299"/>
      <c r="D37" s="300">
        <f t="shared" si="0"/>
        <v>0</v>
      </c>
      <c r="E37" s="285">
        <f t="shared" si="1"/>
        <v>0</v>
      </c>
      <c r="F37" s="300"/>
      <c r="G37" s="284"/>
    </row>
    <row r="38" spans="1:7" s="67" customFormat="1" ht="14.25" x14ac:dyDescent="0.2">
      <c r="A38" s="301">
        <v>4221</v>
      </c>
      <c r="B38" s="302" t="s">
        <v>89</v>
      </c>
      <c r="C38" s="321">
        <v>4221</v>
      </c>
      <c r="D38" s="322">
        <f t="shared" si="0"/>
        <v>600</v>
      </c>
      <c r="E38" s="285">
        <f t="shared" si="1"/>
        <v>600</v>
      </c>
      <c r="F38" s="322">
        <v>600</v>
      </c>
      <c r="G38" s="284"/>
    </row>
    <row r="39" spans="1:7" s="67" customFormat="1" ht="24" x14ac:dyDescent="0.2">
      <c r="A39" s="301">
        <v>4222</v>
      </c>
      <c r="B39" s="302" t="s">
        <v>90</v>
      </c>
      <c r="C39" s="305" t="s">
        <v>411</v>
      </c>
      <c r="D39" s="306">
        <f t="shared" si="0"/>
        <v>0</v>
      </c>
      <c r="E39" s="285">
        <f t="shared" si="1"/>
        <v>0</v>
      </c>
      <c r="F39" s="306"/>
      <c r="G39" s="284"/>
    </row>
    <row r="40" spans="1:7" s="67" customFormat="1" ht="15" thickBot="1" x14ac:dyDescent="0.25">
      <c r="A40" s="309">
        <v>4223</v>
      </c>
      <c r="B40" s="319" t="s">
        <v>91</v>
      </c>
      <c r="C40" s="320" t="s">
        <v>412</v>
      </c>
      <c r="D40" s="312">
        <f t="shared" si="0"/>
        <v>0</v>
      </c>
      <c r="E40" s="285">
        <f t="shared" si="1"/>
        <v>0</v>
      </c>
      <c r="F40" s="312"/>
      <c r="G40" s="284"/>
    </row>
    <row r="41" spans="1:7" s="67" customFormat="1" ht="45.75" thickBot="1" x14ac:dyDescent="0.25">
      <c r="A41" s="297">
        <v>4230</v>
      </c>
      <c r="B41" s="315" t="s">
        <v>948</v>
      </c>
      <c r="C41" s="299" t="s">
        <v>449</v>
      </c>
      <c r="D41" s="316">
        <f t="shared" si="0"/>
        <v>7540</v>
      </c>
      <c r="E41" s="285">
        <f t="shared" si="1"/>
        <v>7540</v>
      </c>
      <c r="F41" s="316">
        <f>F44+F46+F49+F50</f>
        <v>7540</v>
      </c>
      <c r="G41" s="284"/>
    </row>
    <row r="42" spans="1:7" s="67" customFormat="1" ht="15" thickBot="1" x14ac:dyDescent="0.25">
      <c r="A42" s="297"/>
      <c r="B42" s="286" t="s">
        <v>138</v>
      </c>
      <c r="C42" s="299"/>
      <c r="D42" s="300">
        <f t="shared" si="0"/>
        <v>0</v>
      </c>
      <c r="E42" s="285">
        <f t="shared" si="1"/>
        <v>0</v>
      </c>
      <c r="F42" s="300"/>
      <c r="G42" s="284"/>
    </row>
    <row r="43" spans="1:7" s="67" customFormat="1" ht="14.25" x14ac:dyDescent="0.2">
      <c r="A43" s="301">
        <v>4231</v>
      </c>
      <c r="B43" s="302" t="s">
        <v>92</v>
      </c>
      <c r="C43" s="305" t="s">
        <v>413</v>
      </c>
      <c r="D43" s="306">
        <f t="shared" si="0"/>
        <v>0</v>
      </c>
      <c r="E43" s="285">
        <f t="shared" si="1"/>
        <v>0</v>
      </c>
      <c r="F43" s="306"/>
      <c r="G43" s="284"/>
    </row>
    <row r="44" spans="1:7" s="67" customFormat="1" ht="14.25" x14ac:dyDescent="0.2">
      <c r="A44" s="301">
        <v>4232</v>
      </c>
      <c r="B44" s="302" t="s">
        <v>93</v>
      </c>
      <c r="C44" s="305" t="s">
        <v>414</v>
      </c>
      <c r="D44" s="317">
        <f t="shared" si="0"/>
        <v>900</v>
      </c>
      <c r="E44" s="285">
        <f t="shared" si="1"/>
        <v>900</v>
      </c>
      <c r="F44" s="317">
        <v>900</v>
      </c>
      <c r="G44" s="284"/>
    </row>
    <row r="45" spans="1:7" s="67" customFormat="1" ht="24" x14ac:dyDescent="0.2">
      <c r="A45" s="301">
        <v>4233</v>
      </c>
      <c r="B45" s="302" t="s">
        <v>94</v>
      </c>
      <c r="C45" s="305" t="s">
        <v>415</v>
      </c>
      <c r="D45" s="317">
        <f t="shared" si="0"/>
        <v>0</v>
      </c>
      <c r="E45" s="285">
        <f t="shared" si="1"/>
        <v>0</v>
      </c>
      <c r="F45" s="317"/>
      <c r="G45" s="284"/>
    </row>
    <row r="46" spans="1:7" s="67" customFormat="1" ht="14.25" x14ac:dyDescent="0.2">
      <c r="A46" s="301">
        <v>4234</v>
      </c>
      <c r="B46" s="302" t="s">
        <v>95</v>
      </c>
      <c r="C46" s="305" t="s">
        <v>416</v>
      </c>
      <c r="D46" s="317">
        <f t="shared" si="0"/>
        <v>500</v>
      </c>
      <c r="E46" s="285">
        <f t="shared" si="1"/>
        <v>500</v>
      </c>
      <c r="F46" s="317">
        <v>500</v>
      </c>
      <c r="G46" s="284"/>
    </row>
    <row r="47" spans="1:7" s="67" customFormat="1" ht="14.25" x14ac:dyDescent="0.2">
      <c r="A47" s="301">
        <v>4235</v>
      </c>
      <c r="B47" s="323" t="s">
        <v>96</v>
      </c>
      <c r="C47" s="324">
        <v>4235</v>
      </c>
      <c r="D47" s="306">
        <f t="shared" si="0"/>
        <v>0</v>
      </c>
      <c r="E47" s="285">
        <f t="shared" si="1"/>
        <v>0</v>
      </c>
      <c r="F47" s="306"/>
      <c r="G47" s="284"/>
    </row>
    <row r="48" spans="1:7" s="67" customFormat="1" ht="24" x14ac:dyDescent="0.2">
      <c r="A48" s="301">
        <v>4236</v>
      </c>
      <c r="B48" s="302" t="s">
        <v>97</v>
      </c>
      <c r="C48" s="305" t="s">
        <v>417</v>
      </c>
      <c r="D48" s="306">
        <f t="shared" si="0"/>
        <v>0</v>
      </c>
      <c r="E48" s="285">
        <f t="shared" si="1"/>
        <v>0</v>
      </c>
      <c r="F48" s="306"/>
      <c r="G48" s="284"/>
    </row>
    <row r="49" spans="1:7" s="67" customFormat="1" ht="14.25" x14ac:dyDescent="0.2">
      <c r="A49" s="301">
        <v>4237</v>
      </c>
      <c r="B49" s="302" t="s">
        <v>98</v>
      </c>
      <c r="C49" s="305" t="s">
        <v>418</v>
      </c>
      <c r="D49" s="306">
        <f t="shared" si="0"/>
        <v>1800</v>
      </c>
      <c r="E49" s="285">
        <f t="shared" si="1"/>
        <v>1800</v>
      </c>
      <c r="F49" s="306">
        <v>1800</v>
      </c>
      <c r="G49" s="284"/>
    </row>
    <row r="50" spans="1:7" s="67" customFormat="1" ht="15" thickBot="1" x14ac:dyDescent="0.25">
      <c r="A50" s="309">
        <v>4238</v>
      </c>
      <c r="B50" s="319" t="s">
        <v>99</v>
      </c>
      <c r="C50" s="320" t="s">
        <v>419</v>
      </c>
      <c r="D50" s="325">
        <f t="shared" si="0"/>
        <v>4340</v>
      </c>
      <c r="E50" s="285">
        <f t="shared" si="1"/>
        <v>4340</v>
      </c>
      <c r="F50" s="325">
        <v>4340</v>
      </c>
      <c r="G50" s="284"/>
    </row>
    <row r="51" spans="1:7" s="67" customFormat="1" ht="35.25" thickBot="1" x14ac:dyDescent="0.25">
      <c r="A51" s="297">
        <v>4240</v>
      </c>
      <c r="B51" s="315" t="s">
        <v>949</v>
      </c>
      <c r="C51" s="299" t="s">
        <v>449</v>
      </c>
      <c r="D51" s="316">
        <f t="shared" si="0"/>
        <v>5100</v>
      </c>
      <c r="E51" s="285">
        <f t="shared" si="1"/>
        <v>5100</v>
      </c>
      <c r="F51" s="316">
        <f>F53</f>
        <v>5100</v>
      </c>
      <c r="G51" s="284"/>
    </row>
    <row r="52" spans="1:7" s="67" customFormat="1" ht="15" thickBot="1" x14ac:dyDescent="0.25">
      <c r="A52" s="297"/>
      <c r="B52" s="286" t="s">
        <v>138</v>
      </c>
      <c r="C52" s="299"/>
      <c r="D52" s="300">
        <f t="shared" si="0"/>
        <v>0</v>
      </c>
      <c r="E52" s="285">
        <f t="shared" si="1"/>
        <v>0</v>
      </c>
      <c r="F52" s="300"/>
      <c r="G52" s="284"/>
    </row>
    <row r="53" spans="1:7" s="67" customFormat="1" ht="15" thickBot="1" x14ac:dyDescent="0.25">
      <c r="A53" s="309">
        <v>4241</v>
      </c>
      <c r="B53" s="302" t="s">
        <v>100</v>
      </c>
      <c r="C53" s="320" t="s">
        <v>420</v>
      </c>
      <c r="D53" s="322">
        <f t="shared" si="0"/>
        <v>5100</v>
      </c>
      <c r="E53" s="285">
        <f t="shared" si="1"/>
        <v>5100</v>
      </c>
      <c r="F53" s="322">
        <f>3600+1500</f>
        <v>5100</v>
      </c>
      <c r="G53" s="284"/>
    </row>
    <row r="54" spans="1:7" s="67" customFormat="1" ht="28.5" customHeight="1" thickBot="1" x14ac:dyDescent="0.25">
      <c r="A54" s="297">
        <v>4250</v>
      </c>
      <c r="B54" s="315" t="s">
        <v>950</v>
      </c>
      <c r="C54" s="299" t="s">
        <v>449</v>
      </c>
      <c r="D54" s="316">
        <f t="shared" si="0"/>
        <v>1400</v>
      </c>
      <c r="E54" s="285">
        <f t="shared" si="1"/>
        <v>1400</v>
      </c>
      <c r="F54" s="316">
        <f>F56+F57</f>
        <v>1400</v>
      </c>
      <c r="G54" s="284"/>
    </row>
    <row r="55" spans="1:7" s="67" customFormat="1" ht="15" thickBot="1" x14ac:dyDescent="0.25">
      <c r="A55" s="297"/>
      <c r="B55" s="286" t="s">
        <v>138</v>
      </c>
      <c r="C55" s="299"/>
      <c r="D55" s="300">
        <f t="shared" si="0"/>
        <v>0</v>
      </c>
      <c r="E55" s="285">
        <f t="shared" si="1"/>
        <v>0</v>
      </c>
      <c r="F55" s="300"/>
      <c r="G55" s="284"/>
    </row>
    <row r="56" spans="1:7" s="67" customFormat="1" ht="24" x14ac:dyDescent="0.2">
      <c r="A56" s="301">
        <v>4251</v>
      </c>
      <c r="B56" s="302" t="s">
        <v>101</v>
      </c>
      <c r="C56" s="305" t="s">
        <v>421</v>
      </c>
      <c r="D56" s="317">
        <f t="shared" si="0"/>
        <v>500</v>
      </c>
      <c r="E56" s="285">
        <f t="shared" si="1"/>
        <v>500</v>
      </c>
      <c r="F56" s="317">
        <v>500</v>
      </c>
      <c r="G56" s="284"/>
    </row>
    <row r="57" spans="1:7" s="67" customFormat="1" ht="24.75" thickBot="1" x14ac:dyDescent="0.25">
      <c r="A57" s="309">
        <v>4252</v>
      </c>
      <c r="B57" s="319" t="s">
        <v>102</v>
      </c>
      <c r="C57" s="320" t="s">
        <v>422</v>
      </c>
      <c r="D57" s="325">
        <f t="shared" si="0"/>
        <v>900</v>
      </c>
      <c r="E57" s="285">
        <f t="shared" si="1"/>
        <v>900</v>
      </c>
      <c r="F57" s="325">
        <v>900</v>
      </c>
      <c r="G57" s="284"/>
    </row>
    <row r="58" spans="1:7" s="67" customFormat="1" ht="33.75" thickBot="1" x14ac:dyDescent="0.25">
      <c r="A58" s="297">
        <v>4260</v>
      </c>
      <c r="B58" s="315" t="s">
        <v>951</v>
      </c>
      <c r="C58" s="299" t="s">
        <v>449</v>
      </c>
      <c r="D58" s="316">
        <f t="shared" si="0"/>
        <v>17670</v>
      </c>
      <c r="E58" s="285">
        <f t="shared" si="1"/>
        <v>17670</v>
      </c>
      <c r="F58" s="316">
        <f>F60+F63+F64+F66+F67</f>
        <v>17670</v>
      </c>
      <c r="G58" s="284"/>
    </row>
    <row r="59" spans="1:7" s="67" customFormat="1" ht="15" thickBot="1" x14ac:dyDescent="0.25">
      <c r="A59" s="297"/>
      <c r="B59" s="286" t="s">
        <v>138</v>
      </c>
      <c r="C59" s="299"/>
      <c r="D59" s="300">
        <f t="shared" si="0"/>
        <v>0</v>
      </c>
      <c r="E59" s="285">
        <f t="shared" si="1"/>
        <v>0</v>
      </c>
      <c r="F59" s="300"/>
      <c r="G59" s="284"/>
    </row>
    <row r="60" spans="1:7" s="67" customFormat="1" ht="14.25" x14ac:dyDescent="0.2">
      <c r="A60" s="301">
        <v>4261</v>
      </c>
      <c r="B60" s="302" t="s">
        <v>110</v>
      </c>
      <c r="C60" s="305" t="s">
        <v>423</v>
      </c>
      <c r="D60" s="317">
        <f>F60</f>
        <v>1700</v>
      </c>
      <c r="E60" s="285">
        <f t="shared" si="1"/>
        <v>1700</v>
      </c>
      <c r="F60" s="317">
        <v>1700</v>
      </c>
      <c r="G60" s="284"/>
    </row>
    <row r="61" spans="1:7" s="67" customFormat="1" ht="14.25" x14ac:dyDescent="0.2">
      <c r="A61" s="301">
        <v>4262</v>
      </c>
      <c r="B61" s="302" t="s">
        <v>111</v>
      </c>
      <c r="C61" s="305" t="s">
        <v>424</v>
      </c>
      <c r="D61" s="317">
        <f t="shared" si="0"/>
        <v>0</v>
      </c>
      <c r="E61" s="285">
        <f t="shared" si="1"/>
        <v>0</v>
      </c>
      <c r="F61" s="317"/>
      <c r="G61" s="284"/>
    </row>
    <row r="62" spans="1:7" s="67" customFormat="1" ht="24" x14ac:dyDescent="0.2">
      <c r="A62" s="301">
        <v>4263</v>
      </c>
      <c r="B62" s="302" t="s">
        <v>329</v>
      </c>
      <c r="C62" s="305" t="s">
        <v>425</v>
      </c>
      <c r="D62" s="317">
        <f t="shared" si="0"/>
        <v>0</v>
      </c>
      <c r="E62" s="285">
        <f t="shared" si="1"/>
        <v>0</v>
      </c>
      <c r="F62" s="317"/>
      <c r="G62" s="284"/>
    </row>
    <row r="63" spans="1:7" s="67" customFormat="1" ht="14.25" x14ac:dyDescent="0.2">
      <c r="A63" s="301">
        <v>4264</v>
      </c>
      <c r="B63" s="112" t="s">
        <v>112</v>
      </c>
      <c r="C63" s="305" t="s">
        <v>426</v>
      </c>
      <c r="D63" s="317">
        <f t="shared" si="0"/>
        <v>4420</v>
      </c>
      <c r="E63" s="285">
        <f t="shared" si="1"/>
        <v>4420</v>
      </c>
      <c r="F63" s="317">
        <v>4420</v>
      </c>
      <c r="G63" s="284"/>
    </row>
    <row r="64" spans="1:7" s="67" customFormat="1" ht="24" x14ac:dyDescent="0.2">
      <c r="A64" s="301">
        <v>4265</v>
      </c>
      <c r="B64" s="326" t="s">
        <v>113</v>
      </c>
      <c r="C64" s="305" t="s">
        <v>427</v>
      </c>
      <c r="D64" s="317">
        <f t="shared" si="0"/>
        <v>250</v>
      </c>
      <c r="E64" s="285">
        <f t="shared" si="1"/>
        <v>250</v>
      </c>
      <c r="F64" s="317">
        <v>250</v>
      </c>
      <c r="G64" s="284"/>
    </row>
    <row r="65" spans="1:7" s="67" customFormat="1" ht="14.25" x14ac:dyDescent="0.2">
      <c r="A65" s="301">
        <v>4266</v>
      </c>
      <c r="B65" s="112" t="s">
        <v>114</v>
      </c>
      <c r="C65" s="305" t="s">
        <v>428</v>
      </c>
      <c r="D65" s="306">
        <f t="shared" si="0"/>
        <v>0</v>
      </c>
      <c r="E65" s="285">
        <f t="shared" si="1"/>
        <v>0</v>
      </c>
      <c r="F65" s="306"/>
      <c r="G65" s="284"/>
    </row>
    <row r="66" spans="1:7" s="67" customFormat="1" ht="14.25" x14ac:dyDescent="0.2">
      <c r="A66" s="301">
        <v>4267</v>
      </c>
      <c r="B66" s="112" t="s">
        <v>115</v>
      </c>
      <c r="C66" s="305" t="s">
        <v>429</v>
      </c>
      <c r="D66" s="317">
        <f t="shared" si="0"/>
        <v>1100</v>
      </c>
      <c r="E66" s="285">
        <f t="shared" si="1"/>
        <v>1100</v>
      </c>
      <c r="F66" s="317">
        <f>1000+100</f>
        <v>1100</v>
      </c>
      <c r="G66" s="284"/>
    </row>
    <row r="67" spans="1:7" s="67" customFormat="1" ht="15" thickBot="1" x14ac:dyDescent="0.25">
      <c r="A67" s="309">
        <v>4268</v>
      </c>
      <c r="B67" s="327" t="s">
        <v>116</v>
      </c>
      <c r="C67" s="320" t="s">
        <v>430</v>
      </c>
      <c r="D67" s="325">
        <f t="shared" si="0"/>
        <v>10200</v>
      </c>
      <c r="E67" s="285">
        <f t="shared" si="1"/>
        <v>10200</v>
      </c>
      <c r="F67" s="325">
        <f>10300-100</f>
        <v>10200</v>
      </c>
      <c r="G67" s="284"/>
    </row>
    <row r="68" spans="1:7" s="67" customFormat="1" ht="11.25" customHeight="1" thickBot="1" x14ac:dyDescent="0.25">
      <c r="A68" s="293">
        <v>4300</v>
      </c>
      <c r="B68" s="328" t="s">
        <v>952</v>
      </c>
      <c r="C68" s="295" t="s">
        <v>449</v>
      </c>
      <c r="D68" s="292">
        <f t="shared" si="0"/>
        <v>0</v>
      </c>
      <c r="E68" s="285">
        <f t="shared" si="1"/>
        <v>0</v>
      </c>
      <c r="F68" s="292"/>
      <c r="G68" s="284"/>
    </row>
    <row r="69" spans="1:7" s="67" customFormat="1" ht="15" thickBot="1" x14ac:dyDescent="0.25">
      <c r="A69" s="282"/>
      <c r="B69" s="286" t="s">
        <v>141</v>
      </c>
      <c r="C69" s="291"/>
      <c r="D69" s="292">
        <f t="shared" si="0"/>
        <v>0</v>
      </c>
      <c r="E69" s="285">
        <f t="shared" si="1"/>
        <v>0</v>
      </c>
      <c r="F69" s="292"/>
      <c r="G69" s="284"/>
    </row>
    <row r="70" spans="1:7" s="67" customFormat="1" ht="15" thickBot="1" x14ac:dyDescent="0.25">
      <c r="A70" s="297">
        <v>4310</v>
      </c>
      <c r="B70" s="329" t="s">
        <v>953</v>
      </c>
      <c r="C70" s="299" t="s">
        <v>449</v>
      </c>
      <c r="D70" s="300">
        <f t="shared" si="0"/>
        <v>0</v>
      </c>
      <c r="E70" s="285">
        <f t="shared" si="1"/>
        <v>0</v>
      </c>
      <c r="F70" s="300"/>
      <c r="G70" s="284"/>
    </row>
    <row r="71" spans="1:7" s="67" customFormat="1" ht="15" thickBot="1" x14ac:dyDescent="0.25">
      <c r="A71" s="297"/>
      <c r="B71" s="286" t="s">
        <v>138</v>
      </c>
      <c r="C71" s="299"/>
      <c r="D71" s="300">
        <f t="shared" si="0"/>
        <v>0</v>
      </c>
      <c r="E71" s="285">
        <f t="shared" si="1"/>
        <v>0</v>
      </c>
      <c r="F71" s="300"/>
      <c r="G71" s="284"/>
    </row>
    <row r="72" spans="1:7" s="67" customFormat="1" ht="14.25" x14ac:dyDescent="0.2">
      <c r="A72" s="301">
        <v>4311</v>
      </c>
      <c r="B72" s="112" t="s">
        <v>117</v>
      </c>
      <c r="C72" s="305" t="s">
        <v>431</v>
      </c>
      <c r="D72" s="306">
        <f t="shared" si="0"/>
        <v>0</v>
      </c>
      <c r="E72" s="285">
        <f t="shared" si="1"/>
        <v>0</v>
      </c>
      <c r="F72" s="306"/>
      <c r="G72" s="284"/>
    </row>
    <row r="73" spans="1:7" s="67" customFormat="1" ht="14.25" x14ac:dyDescent="0.2">
      <c r="A73" s="301">
        <v>4312</v>
      </c>
      <c r="B73" s="112" t="s">
        <v>118</v>
      </c>
      <c r="C73" s="305" t="s">
        <v>432</v>
      </c>
      <c r="D73" s="306">
        <f t="shared" ref="D73:D136" si="2">F73</f>
        <v>0</v>
      </c>
      <c r="E73" s="285">
        <f t="shared" ref="E73:E136" si="3">F73+G73</f>
        <v>0</v>
      </c>
      <c r="F73" s="306"/>
      <c r="G73" s="284"/>
    </row>
    <row r="74" spans="1:7" s="67" customFormat="1" ht="23.25" thickBot="1" x14ac:dyDescent="0.25">
      <c r="A74" s="301">
        <v>4320</v>
      </c>
      <c r="B74" s="330" t="s">
        <v>954</v>
      </c>
      <c r="C74" s="308" t="s">
        <v>449</v>
      </c>
      <c r="D74" s="306">
        <f t="shared" si="2"/>
        <v>0</v>
      </c>
      <c r="E74" s="285">
        <f t="shared" si="3"/>
        <v>0</v>
      </c>
      <c r="F74" s="306"/>
      <c r="G74" s="284"/>
    </row>
    <row r="75" spans="1:7" s="67" customFormat="1" ht="15" thickBot="1" x14ac:dyDescent="0.25">
      <c r="A75" s="297"/>
      <c r="B75" s="286" t="s">
        <v>138</v>
      </c>
      <c r="C75" s="299"/>
      <c r="D75" s="300">
        <f t="shared" si="2"/>
        <v>0</v>
      </c>
      <c r="E75" s="285">
        <f t="shared" si="3"/>
        <v>0</v>
      </c>
      <c r="F75" s="300"/>
      <c r="G75" s="284"/>
    </row>
    <row r="76" spans="1:7" s="67" customFormat="1" ht="15.75" customHeight="1" x14ac:dyDescent="0.2">
      <c r="A76" s="301">
        <v>4321</v>
      </c>
      <c r="B76" s="112" t="s">
        <v>119</v>
      </c>
      <c r="C76" s="305" t="s">
        <v>433</v>
      </c>
      <c r="D76" s="306">
        <f t="shared" si="2"/>
        <v>0</v>
      </c>
      <c r="E76" s="285">
        <f t="shared" si="3"/>
        <v>0</v>
      </c>
      <c r="F76" s="306"/>
      <c r="G76" s="284"/>
    </row>
    <row r="77" spans="1:7" s="67" customFormat="1" ht="15" thickBot="1" x14ac:dyDescent="0.25">
      <c r="A77" s="309">
        <v>4322</v>
      </c>
      <c r="B77" s="327" t="s">
        <v>120</v>
      </c>
      <c r="C77" s="320" t="s">
        <v>434</v>
      </c>
      <c r="D77" s="312">
        <f t="shared" si="2"/>
        <v>0</v>
      </c>
      <c r="E77" s="285">
        <f t="shared" si="3"/>
        <v>0</v>
      </c>
      <c r="F77" s="312"/>
      <c r="G77" s="284"/>
    </row>
    <row r="78" spans="1:7" s="67" customFormat="1" ht="24.75" thickBot="1" x14ac:dyDescent="0.25">
      <c r="A78" s="297">
        <v>4330</v>
      </c>
      <c r="B78" s="329" t="s">
        <v>955</v>
      </c>
      <c r="C78" s="299" t="s">
        <v>449</v>
      </c>
      <c r="D78" s="300">
        <f t="shared" si="2"/>
        <v>0</v>
      </c>
      <c r="E78" s="285">
        <f t="shared" si="3"/>
        <v>0</v>
      </c>
      <c r="F78" s="300"/>
      <c r="G78" s="284"/>
    </row>
    <row r="79" spans="1:7" s="67" customFormat="1" ht="15" thickBot="1" x14ac:dyDescent="0.25">
      <c r="A79" s="297"/>
      <c r="B79" s="286" t="s">
        <v>138</v>
      </c>
      <c r="C79" s="299"/>
      <c r="D79" s="300">
        <f t="shared" si="2"/>
        <v>0</v>
      </c>
      <c r="E79" s="285">
        <f t="shared" si="3"/>
        <v>0</v>
      </c>
      <c r="F79" s="300"/>
      <c r="G79" s="284"/>
    </row>
    <row r="80" spans="1:7" s="67" customFormat="1" ht="24" x14ac:dyDescent="0.2">
      <c r="A80" s="301">
        <v>4331</v>
      </c>
      <c r="B80" s="112" t="s">
        <v>121</v>
      </c>
      <c r="C80" s="305" t="s">
        <v>435</v>
      </c>
      <c r="D80" s="306">
        <f t="shared" si="2"/>
        <v>0</v>
      </c>
      <c r="E80" s="285">
        <f t="shared" si="3"/>
        <v>0</v>
      </c>
      <c r="F80" s="306"/>
      <c r="G80" s="284"/>
    </row>
    <row r="81" spans="1:7" s="67" customFormat="1" ht="14.25" x14ac:dyDescent="0.2">
      <c r="A81" s="301">
        <v>4332</v>
      </c>
      <c r="B81" s="112" t="s">
        <v>122</v>
      </c>
      <c r="C81" s="305" t="s">
        <v>436</v>
      </c>
      <c r="D81" s="306">
        <f t="shared" si="2"/>
        <v>0</v>
      </c>
      <c r="E81" s="285">
        <f t="shared" si="3"/>
        <v>0</v>
      </c>
      <c r="F81" s="306"/>
      <c r="G81" s="284"/>
    </row>
    <row r="82" spans="1:7" s="67" customFormat="1" ht="15" thickBot="1" x14ac:dyDescent="0.25">
      <c r="A82" s="309">
        <v>4333</v>
      </c>
      <c r="B82" s="327" t="s">
        <v>123</v>
      </c>
      <c r="C82" s="320" t="s">
        <v>437</v>
      </c>
      <c r="D82" s="312">
        <f t="shared" si="2"/>
        <v>0</v>
      </c>
      <c r="E82" s="285">
        <f t="shared" si="3"/>
        <v>0</v>
      </c>
      <c r="F82" s="312"/>
      <c r="G82" s="284"/>
    </row>
    <row r="83" spans="1:7" s="67" customFormat="1" ht="15" thickBot="1" x14ac:dyDescent="0.25">
      <c r="A83" s="293">
        <v>4400</v>
      </c>
      <c r="B83" s="331" t="s">
        <v>956</v>
      </c>
      <c r="C83" s="295" t="s">
        <v>449</v>
      </c>
      <c r="D83" s="96">
        <f t="shared" si="2"/>
        <v>95500</v>
      </c>
      <c r="E83" s="285">
        <f t="shared" si="3"/>
        <v>95500</v>
      </c>
      <c r="F83" s="96">
        <f>F85</f>
        <v>95500</v>
      </c>
      <c r="G83" s="284"/>
    </row>
    <row r="84" spans="1:7" s="67" customFormat="1" ht="15" thickBot="1" x14ac:dyDescent="0.25">
      <c r="A84" s="282"/>
      <c r="B84" s="286" t="s">
        <v>141</v>
      </c>
      <c r="C84" s="291"/>
      <c r="D84" s="292">
        <f t="shared" si="2"/>
        <v>0</v>
      </c>
      <c r="E84" s="285">
        <f t="shared" si="3"/>
        <v>0</v>
      </c>
      <c r="F84" s="292"/>
      <c r="G84" s="284"/>
    </row>
    <row r="85" spans="1:7" s="67" customFormat="1" ht="47.25" thickBot="1" x14ac:dyDescent="0.25">
      <c r="A85" s="297">
        <v>4410</v>
      </c>
      <c r="B85" s="329" t="s">
        <v>957</v>
      </c>
      <c r="C85" s="299" t="s">
        <v>449</v>
      </c>
      <c r="D85" s="96">
        <f t="shared" si="2"/>
        <v>95500</v>
      </c>
      <c r="E85" s="285">
        <f t="shared" si="3"/>
        <v>95500</v>
      </c>
      <c r="F85" s="96">
        <f>F87</f>
        <v>95500</v>
      </c>
      <c r="G85" s="284"/>
    </row>
    <row r="86" spans="1:7" s="67" customFormat="1" ht="15" thickBot="1" x14ac:dyDescent="0.25">
      <c r="A86" s="297"/>
      <c r="B86" s="286" t="s">
        <v>138</v>
      </c>
      <c r="C86" s="299"/>
      <c r="D86" s="300">
        <f t="shared" si="2"/>
        <v>0</v>
      </c>
      <c r="E86" s="285">
        <f t="shared" si="3"/>
        <v>0</v>
      </c>
      <c r="F86" s="300"/>
      <c r="G86" s="284"/>
    </row>
    <row r="87" spans="1:7" s="67" customFormat="1" ht="24" x14ac:dyDescent="0.2">
      <c r="A87" s="301">
        <v>4411</v>
      </c>
      <c r="B87" s="112" t="s">
        <v>124</v>
      </c>
      <c r="C87" s="305" t="s">
        <v>438</v>
      </c>
      <c r="D87" s="89">
        <f t="shared" si="2"/>
        <v>95500</v>
      </c>
      <c r="E87" s="285">
        <f t="shared" si="3"/>
        <v>95500</v>
      </c>
      <c r="F87" s="89">
        <v>95500</v>
      </c>
      <c r="G87" s="284"/>
    </row>
    <row r="88" spans="1:7" s="67" customFormat="1" ht="24" x14ac:dyDescent="0.2">
      <c r="A88" s="301">
        <v>4412</v>
      </c>
      <c r="B88" s="112" t="s">
        <v>133</v>
      </c>
      <c r="C88" s="305" t="s">
        <v>439</v>
      </c>
      <c r="D88" s="306">
        <f t="shared" si="2"/>
        <v>0</v>
      </c>
      <c r="E88" s="285">
        <f t="shared" si="3"/>
        <v>0</v>
      </c>
      <c r="F88" s="306"/>
      <c r="G88" s="284"/>
    </row>
    <row r="89" spans="1:7" s="67" customFormat="1" ht="47.25" thickBot="1" x14ac:dyDescent="0.25">
      <c r="A89" s="301">
        <v>4420</v>
      </c>
      <c r="B89" s="330" t="s">
        <v>958</v>
      </c>
      <c r="C89" s="308" t="s">
        <v>449</v>
      </c>
      <c r="D89" s="306">
        <f t="shared" si="2"/>
        <v>0</v>
      </c>
      <c r="E89" s="285">
        <f t="shared" si="3"/>
        <v>0</v>
      </c>
      <c r="F89" s="306"/>
      <c r="G89" s="284"/>
    </row>
    <row r="90" spans="1:7" s="67" customFormat="1" ht="15" thickBot="1" x14ac:dyDescent="0.25">
      <c r="A90" s="297"/>
      <c r="B90" s="286" t="s">
        <v>138</v>
      </c>
      <c r="C90" s="299"/>
      <c r="D90" s="300">
        <f t="shared" si="2"/>
        <v>0</v>
      </c>
      <c r="E90" s="285">
        <f t="shared" si="3"/>
        <v>0</v>
      </c>
      <c r="F90" s="300"/>
      <c r="G90" s="284"/>
    </row>
    <row r="91" spans="1:7" s="67" customFormat="1" ht="36" x14ac:dyDescent="0.2">
      <c r="A91" s="301">
        <v>4421</v>
      </c>
      <c r="B91" s="112" t="s">
        <v>28</v>
      </c>
      <c r="C91" s="305" t="s">
        <v>440</v>
      </c>
      <c r="D91" s="306">
        <f t="shared" si="2"/>
        <v>0</v>
      </c>
      <c r="E91" s="285">
        <f t="shared" si="3"/>
        <v>0</v>
      </c>
      <c r="F91" s="306"/>
      <c r="G91" s="284"/>
    </row>
    <row r="92" spans="1:7" s="67" customFormat="1" ht="36.75" thickBot="1" x14ac:dyDescent="0.25">
      <c r="A92" s="309">
        <v>4422</v>
      </c>
      <c r="B92" s="327" t="s">
        <v>240</v>
      </c>
      <c r="C92" s="320" t="s">
        <v>441</v>
      </c>
      <c r="D92" s="312">
        <f t="shared" si="2"/>
        <v>0</v>
      </c>
      <c r="E92" s="285">
        <f t="shared" si="3"/>
        <v>0</v>
      </c>
      <c r="F92" s="312"/>
      <c r="G92" s="284"/>
    </row>
    <row r="93" spans="1:7" s="67" customFormat="1" ht="23.25" thickBot="1" x14ac:dyDescent="0.25">
      <c r="A93" s="332">
        <v>4500</v>
      </c>
      <c r="B93" s="333" t="s">
        <v>959</v>
      </c>
      <c r="C93" s="334" t="s">
        <v>449</v>
      </c>
      <c r="D93" s="335">
        <f t="shared" si="2"/>
        <v>0</v>
      </c>
      <c r="E93" s="285">
        <f t="shared" si="3"/>
        <v>0</v>
      </c>
      <c r="F93" s="335"/>
      <c r="G93" s="284"/>
    </row>
    <row r="94" spans="1:7" s="67" customFormat="1" ht="15" thickBot="1" x14ac:dyDescent="0.25">
      <c r="A94" s="282"/>
      <c r="B94" s="286" t="s">
        <v>141</v>
      </c>
      <c r="C94" s="291"/>
      <c r="D94" s="292">
        <f t="shared" si="2"/>
        <v>0</v>
      </c>
      <c r="E94" s="285">
        <f t="shared" si="3"/>
        <v>0</v>
      </c>
      <c r="F94" s="292"/>
      <c r="G94" s="284"/>
    </row>
    <row r="95" spans="1:7" s="67" customFormat="1" ht="24.75" thickBot="1" x14ac:dyDescent="0.25">
      <c r="A95" s="297">
        <v>4510</v>
      </c>
      <c r="B95" s="336" t="s">
        <v>960</v>
      </c>
      <c r="C95" s="299" t="s">
        <v>449</v>
      </c>
      <c r="D95" s="300">
        <f t="shared" si="2"/>
        <v>0</v>
      </c>
      <c r="E95" s="285">
        <f t="shared" si="3"/>
        <v>0</v>
      </c>
      <c r="F95" s="300"/>
      <c r="G95" s="284"/>
    </row>
    <row r="96" spans="1:7" s="67" customFormat="1" ht="15" thickBot="1" x14ac:dyDescent="0.25">
      <c r="A96" s="297"/>
      <c r="B96" s="286" t="s">
        <v>138</v>
      </c>
      <c r="C96" s="299"/>
      <c r="D96" s="300">
        <f t="shared" si="2"/>
        <v>0</v>
      </c>
      <c r="E96" s="285">
        <f t="shared" si="3"/>
        <v>0</v>
      </c>
      <c r="F96" s="300"/>
      <c r="G96" s="284"/>
    </row>
    <row r="97" spans="1:7" s="67" customFormat="1" ht="24" x14ac:dyDescent="0.2">
      <c r="A97" s="301">
        <v>4511</v>
      </c>
      <c r="B97" s="83" t="s">
        <v>961</v>
      </c>
      <c r="C97" s="305" t="s">
        <v>442</v>
      </c>
      <c r="D97" s="306">
        <f t="shared" si="2"/>
        <v>0</v>
      </c>
      <c r="E97" s="285">
        <f t="shared" si="3"/>
        <v>0</v>
      </c>
      <c r="F97" s="306"/>
      <c r="G97" s="284"/>
    </row>
    <row r="98" spans="1:7" s="67" customFormat="1" ht="24.75" thickBot="1" x14ac:dyDescent="0.25">
      <c r="A98" s="309">
        <v>4512</v>
      </c>
      <c r="B98" s="327" t="s">
        <v>241</v>
      </c>
      <c r="C98" s="320" t="s">
        <v>443</v>
      </c>
      <c r="D98" s="312">
        <f t="shared" si="2"/>
        <v>0</v>
      </c>
      <c r="E98" s="285">
        <f t="shared" si="3"/>
        <v>0</v>
      </c>
      <c r="F98" s="312"/>
      <c r="G98" s="284"/>
    </row>
    <row r="99" spans="1:7" s="67" customFormat="1" ht="35.25" thickBot="1" x14ac:dyDescent="0.25">
      <c r="A99" s="297">
        <v>4520</v>
      </c>
      <c r="B99" s="336" t="s">
        <v>962</v>
      </c>
      <c r="C99" s="299" t="s">
        <v>449</v>
      </c>
      <c r="D99" s="300">
        <f t="shared" si="2"/>
        <v>0</v>
      </c>
      <c r="E99" s="285">
        <f t="shared" si="3"/>
        <v>0</v>
      </c>
      <c r="F99" s="300"/>
      <c r="G99" s="284"/>
    </row>
    <row r="100" spans="1:7" s="67" customFormat="1" ht="15" thickBot="1" x14ac:dyDescent="0.25">
      <c r="A100" s="297"/>
      <c r="B100" s="286" t="s">
        <v>138</v>
      </c>
      <c r="C100" s="299"/>
      <c r="D100" s="300">
        <f t="shared" si="2"/>
        <v>0</v>
      </c>
      <c r="E100" s="285">
        <f t="shared" si="3"/>
        <v>0</v>
      </c>
      <c r="F100" s="300"/>
      <c r="G100" s="284"/>
    </row>
    <row r="101" spans="1:7" s="67" customFormat="1" ht="30" customHeight="1" x14ac:dyDescent="0.2">
      <c r="A101" s="301">
        <v>4521</v>
      </c>
      <c r="B101" s="112" t="s">
        <v>184</v>
      </c>
      <c r="C101" s="305" t="s">
        <v>444</v>
      </c>
      <c r="D101" s="306">
        <f t="shared" si="2"/>
        <v>0</v>
      </c>
      <c r="E101" s="285">
        <f t="shared" si="3"/>
        <v>0</v>
      </c>
      <c r="F101" s="306"/>
      <c r="G101" s="284"/>
    </row>
    <row r="102" spans="1:7" s="67" customFormat="1" ht="24" x14ac:dyDescent="0.2">
      <c r="A102" s="301">
        <v>4522</v>
      </c>
      <c r="B102" s="112" t="s">
        <v>196</v>
      </c>
      <c r="C102" s="305" t="s">
        <v>445</v>
      </c>
      <c r="D102" s="306">
        <f t="shared" si="2"/>
        <v>0</v>
      </c>
      <c r="E102" s="285">
        <f t="shared" si="3"/>
        <v>0</v>
      </c>
      <c r="F102" s="306"/>
      <c r="G102" s="284"/>
    </row>
    <row r="103" spans="1:7" s="67" customFormat="1" ht="38.25" customHeight="1" thickBot="1" x14ac:dyDescent="0.25">
      <c r="A103" s="301">
        <v>4530</v>
      </c>
      <c r="B103" s="337" t="s">
        <v>963</v>
      </c>
      <c r="C103" s="308" t="s">
        <v>449</v>
      </c>
      <c r="D103" s="338">
        <f t="shared" si="2"/>
        <v>0</v>
      </c>
      <c r="E103" s="285">
        <f t="shared" si="3"/>
        <v>0</v>
      </c>
      <c r="F103" s="338"/>
      <c r="G103" s="284"/>
    </row>
    <row r="104" spans="1:7" s="67" customFormat="1" ht="15" thickBot="1" x14ac:dyDescent="0.25">
      <c r="A104" s="297"/>
      <c r="B104" s="286" t="s">
        <v>138</v>
      </c>
      <c r="C104" s="299"/>
      <c r="D104" s="300">
        <f t="shared" si="2"/>
        <v>0</v>
      </c>
      <c r="E104" s="285">
        <f t="shared" si="3"/>
        <v>0</v>
      </c>
      <c r="F104" s="300"/>
      <c r="G104" s="284"/>
    </row>
    <row r="105" spans="1:7" s="67" customFormat="1" ht="38.25" customHeight="1" x14ac:dyDescent="0.2">
      <c r="A105" s="301">
        <v>4531</v>
      </c>
      <c r="B105" s="323" t="s">
        <v>185</v>
      </c>
      <c r="C105" s="303" t="s">
        <v>339</v>
      </c>
      <c r="D105" s="306">
        <f t="shared" si="2"/>
        <v>0</v>
      </c>
      <c r="E105" s="285">
        <f t="shared" si="3"/>
        <v>0</v>
      </c>
      <c r="F105" s="306"/>
      <c r="G105" s="284"/>
    </row>
    <row r="106" spans="1:7" s="67" customFormat="1" ht="38.25" customHeight="1" x14ac:dyDescent="0.2">
      <c r="A106" s="301">
        <v>4532</v>
      </c>
      <c r="B106" s="323" t="s">
        <v>186</v>
      </c>
      <c r="C106" s="305" t="s">
        <v>340</v>
      </c>
      <c r="D106" s="306">
        <f t="shared" si="2"/>
        <v>0</v>
      </c>
      <c r="E106" s="285">
        <f t="shared" si="3"/>
        <v>0</v>
      </c>
      <c r="F106" s="306"/>
      <c r="G106" s="284"/>
    </row>
    <row r="107" spans="1:7" s="67" customFormat="1" ht="36" x14ac:dyDescent="0.2">
      <c r="A107" s="339">
        <v>4533</v>
      </c>
      <c r="B107" s="340" t="s">
        <v>964</v>
      </c>
      <c r="C107" s="341" t="s">
        <v>341</v>
      </c>
      <c r="D107" s="338">
        <f t="shared" si="2"/>
        <v>0</v>
      </c>
      <c r="E107" s="285">
        <f t="shared" si="3"/>
        <v>0</v>
      </c>
      <c r="F107" s="338"/>
      <c r="G107" s="284"/>
    </row>
    <row r="108" spans="1:7" s="67" customFormat="1" ht="14.25" x14ac:dyDescent="0.2">
      <c r="A108" s="339"/>
      <c r="B108" s="342" t="s">
        <v>141</v>
      </c>
      <c r="C108" s="305"/>
      <c r="D108" s="317">
        <f t="shared" si="2"/>
        <v>0</v>
      </c>
      <c r="E108" s="285">
        <f t="shared" si="3"/>
        <v>0</v>
      </c>
      <c r="F108" s="317"/>
      <c r="G108" s="284"/>
    </row>
    <row r="109" spans="1:7" s="67" customFormat="1" ht="24" x14ac:dyDescent="0.2">
      <c r="A109" s="339">
        <v>4534</v>
      </c>
      <c r="B109" s="342" t="s">
        <v>33</v>
      </c>
      <c r="C109" s="305"/>
      <c r="D109" s="317">
        <f t="shared" si="2"/>
        <v>0</v>
      </c>
      <c r="E109" s="285">
        <f t="shared" si="3"/>
        <v>0</v>
      </c>
      <c r="F109" s="317"/>
      <c r="G109" s="284"/>
    </row>
    <row r="110" spans="1:7" s="67" customFormat="1" ht="14.25" x14ac:dyDescent="0.2">
      <c r="A110" s="339"/>
      <c r="B110" s="342" t="s">
        <v>154</v>
      </c>
      <c r="C110" s="305"/>
      <c r="D110" s="317">
        <f t="shared" si="2"/>
        <v>0</v>
      </c>
      <c r="E110" s="285">
        <f t="shared" si="3"/>
        <v>0</v>
      </c>
      <c r="F110" s="317"/>
      <c r="G110" s="284"/>
    </row>
    <row r="111" spans="1:7" s="67" customFormat="1" ht="21.75" customHeight="1" x14ac:dyDescent="0.2">
      <c r="A111" s="343">
        <v>4535</v>
      </c>
      <c r="B111" s="344" t="s">
        <v>153</v>
      </c>
      <c r="C111" s="305"/>
      <c r="D111" s="317">
        <f t="shared" si="2"/>
        <v>0</v>
      </c>
      <c r="E111" s="285">
        <f t="shared" si="3"/>
        <v>0</v>
      </c>
      <c r="F111" s="317"/>
      <c r="G111" s="284"/>
    </row>
    <row r="112" spans="1:7" s="67" customFormat="1" ht="14.25" x14ac:dyDescent="0.2">
      <c r="A112" s="301">
        <v>4536</v>
      </c>
      <c r="B112" s="342" t="s">
        <v>155</v>
      </c>
      <c r="C112" s="305"/>
      <c r="D112" s="317">
        <f t="shared" si="2"/>
        <v>0</v>
      </c>
      <c r="E112" s="285">
        <f t="shared" si="3"/>
        <v>0</v>
      </c>
      <c r="F112" s="317"/>
      <c r="G112" s="284"/>
    </row>
    <row r="113" spans="1:7" s="67" customFormat="1" ht="14.25" x14ac:dyDescent="0.2">
      <c r="A113" s="301">
        <v>4537</v>
      </c>
      <c r="B113" s="342" t="s">
        <v>156</v>
      </c>
      <c r="C113" s="305"/>
      <c r="D113" s="317">
        <f t="shared" si="2"/>
        <v>0</v>
      </c>
      <c r="E113" s="285">
        <f t="shared" si="3"/>
        <v>0</v>
      </c>
      <c r="F113" s="317"/>
      <c r="G113" s="284"/>
    </row>
    <row r="114" spans="1:7" s="67" customFormat="1" ht="15" thickBot="1" x14ac:dyDescent="0.25">
      <c r="A114" s="339">
        <v>4538</v>
      </c>
      <c r="B114" s="345" t="s">
        <v>158</v>
      </c>
      <c r="C114" s="341"/>
      <c r="D114" s="338">
        <f t="shared" si="2"/>
        <v>0</v>
      </c>
      <c r="E114" s="285">
        <f t="shared" si="3"/>
        <v>0</v>
      </c>
      <c r="F114" s="338"/>
      <c r="G114" s="284"/>
    </row>
    <row r="115" spans="1:7" s="67" customFormat="1" ht="35.25" thickBot="1" x14ac:dyDescent="0.25">
      <c r="A115" s="293">
        <v>4540</v>
      </c>
      <c r="B115" s="346" t="s">
        <v>965</v>
      </c>
      <c r="C115" s="295" t="s">
        <v>449</v>
      </c>
      <c r="D115" s="292">
        <f t="shared" si="2"/>
        <v>0</v>
      </c>
      <c r="E115" s="285">
        <f t="shared" si="3"/>
        <v>0</v>
      </c>
      <c r="F115" s="292"/>
      <c r="G115" s="284"/>
    </row>
    <row r="116" spans="1:7" s="67" customFormat="1" ht="14.25" x14ac:dyDescent="0.2">
      <c r="A116" s="297"/>
      <c r="B116" s="347" t="s">
        <v>138</v>
      </c>
      <c r="C116" s="299"/>
      <c r="D116" s="300">
        <f t="shared" si="2"/>
        <v>0</v>
      </c>
      <c r="E116" s="285">
        <f t="shared" si="3"/>
        <v>0</v>
      </c>
      <c r="F116" s="300"/>
      <c r="G116" s="284"/>
    </row>
    <row r="117" spans="1:7" s="67" customFormat="1" ht="38.25" customHeight="1" x14ac:dyDescent="0.2">
      <c r="A117" s="301">
        <v>4541</v>
      </c>
      <c r="B117" s="348" t="s">
        <v>342</v>
      </c>
      <c r="C117" s="305" t="s">
        <v>344</v>
      </c>
      <c r="D117" s="349">
        <f t="shared" si="2"/>
        <v>0</v>
      </c>
      <c r="E117" s="285">
        <f t="shared" si="3"/>
        <v>0</v>
      </c>
      <c r="F117" s="349"/>
      <c r="G117" s="284"/>
    </row>
    <row r="118" spans="1:7" s="67" customFormat="1" ht="38.25" customHeight="1" x14ac:dyDescent="0.2">
      <c r="A118" s="301">
        <v>4542</v>
      </c>
      <c r="B118" s="323" t="s">
        <v>343</v>
      </c>
      <c r="C118" s="305" t="s">
        <v>345</v>
      </c>
      <c r="D118" s="349">
        <f t="shared" si="2"/>
        <v>0</v>
      </c>
      <c r="E118" s="285">
        <f t="shared" si="3"/>
        <v>0</v>
      </c>
      <c r="F118" s="349"/>
      <c r="G118" s="284"/>
    </row>
    <row r="119" spans="1:7" s="67" customFormat="1" ht="24.75" thickBot="1" x14ac:dyDescent="0.25">
      <c r="A119" s="309">
        <v>4543</v>
      </c>
      <c r="B119" s="350" t="s">
        <v>966</v>
      </c>
      <c r="C119" s="320" t="s">
        <v>346</v>
      </c>
      <c r="D119" s="351">
        <f t="shared" si="2"/>
        <v>7000</v>
      </c>
      <c r="E119" s="285">
        <f t="shared" si="3"/>
        <v>7000</v>
      </c>
      <c r="F119" s="351">
        <f>8500-1500</f>
        <v>7000</v>
      </c>
      <c r="G119" s="284"/>
    </row>
    <row r="120" spans="1:7" s="67" customFormat="1" ht="14.25" x14ac:dyDescent="0.2">
      <c r="A120" s="339"/>
      <c r="B120" s="342" t="s">
        <v>141</v>
      </c>
      <c r="C120" s="305"/>
      <c r="D120" s="306">
        <f t="shared" si="2"/>
        <v>0</v>
      </c>
      <c r="E120" s="285">
        <f t="shared" si="3"/>
        <v>0</v>
      </c>
      <c r="F120" s="306"/>
      <c r="G120" s="284"/>
    </row>
    <row r="121" spans="1:7" s="67" customFormat="1" ht="24" x14ac:dyDescent="0.2">
      <c r="A121" s="339">
        <v>4544</v>
      </c>
      <c r="B121" s="342" t="s">
        <v>34</v>
      </c>
      <c r="C121" s="305"/>
      <c r="D121" s="306">
        <f t="shared" si="2"/>
        <v>0</v>
      </c>
      <c r="E121" s="285">
        <f t="shared" si="3"/>
        <v>0</v>
      </c>
      <c r="F121" s="306"/>
      <c r="G121" s="284"/>
    </row>
    <row r="122" spans="1:7" s="67" customFormat="1" ht="14.25" x14ac:dyDescent="0.2">
      <c r="A122" s="339"/>
      <c r="B122" s="342" t="s">
        <v>154</v>
      </c>
      <c r="C122" s="305"/>
      <c r="D122" s="306">
        <f t="shared" si="2"/>
        <v>0</v>
      </c>
      <c r="E122" s="285">
        <f t="shared" si="3"/>
        <v>0</v>
      </c>
      <c r="F122" s="306"/>
      <c r="G122" s="284"/>
    </row>
    <row r="123" spans="1:7" s="67" customFormat="1" ht="31.5" customHeight="1" x14ac:dyDescent="0.2">
      <c r="A123" s="343">
        <v>4545</v>
      </c>
      <c r="B123" s="344" t="s">
        <v>153</v>
      </c>
      <c r="C123" s="305"/>
      <c r="D123" s="306">
        <f t="shared" si="2"/>
        <v>0</v>
      </c>
      <c r="E123" s="285">
        <f t="shared" si="3"/>
        <v>0</v>
      </c>
      <c r="F123" s="306"/>
      <c r="G123" s="284"/>
    </row>
    <row r="124" spans="1:7" s="67" customFormat="1" ht="14.25" x14ac:dyDescent="0.2">
      <c r="A124" s="301">
        <v>4546</v>
      </c>
      <c r="B124" s="352" t="s">
        <v>157</v>
      </c>
      <c r="C124" s="305"/>
      <c r="D124" s="306">
        <f t="shared" si="2"/>
        <v>0</v>
      </c>
      <c r="E124" s="285">
        <f t="shared" si="3"/>
        <v>0</v>
      </c>
      <c r="F124" s="306"/>
      <c r="G124" s="284"/>
    </row>
    <row r="125" spans="1:7" s="67" customFormat="1" ht="14.25" x14ac:dyDescent="0.2">
      <c r="A125" s="301">
        <v>4547</v>
      </c>
      <c r="B125" s="342" t="s">
        <v>156</v>
      </c>
      <c r="C125" s="305"/>
      <c r="D125" s="306">
        <f t="shared" si="2"/>
        <v>0</v>
      </c>
      <c r="E125" s="285">
        <f t="shared" si="3"/>
        <v>0</v>
      </c>
      <c r="F125" s="306"/>
      <c r="G125" s="284"/>
    </row>
    <row r="126" spans="1:7" s="67" customFormat="1" ht="15" thickBot="1" x14ac:dyDescent="0.25">
      <c r="A126" s="339">
        <v>4548</v>
      </c>
      <c r="B126" s="345" t="s">
        <v>158</v>
      </c>
      <c r="C126" s="341"/>
      <c r="D126" s="353">
        <f t="shared" si="2"/>
        <v>0</v>
      </c>
      <c r="E126" s="285">
        <f t="shared" si="3"/>
        <v>0</v>
      </c>
      <c r="F126" s="353"/>
      <c r="G126" s="284"/>
    </row>
    <row r="127" spans="1:7" s="67" customFormat="1" ht="32.25" customHeight="1" thickBot="1" x14ac:dyDescent="0.25">
      <c r="A127" s="293">
        <v>4600</v>
      </c>
      <c r="B127" s="346" t="s">
        <v>967</v>
      </c>
      <c r="C127" s="295" t="s">
        <v>449</v>
      </c>
      <c r="D127" s="354">
        <f t="shared" si="2"/>
        <v>3000</v>
      </c>
      <c r="E127" s="285">
        <f t="shared" si="3"/>
        <v>3000</v>
      </c>
      <c r="F127" s="354">
        <f>F133+F139</f>
        <v>3000</v>
      </c>
      <c r="G127" s="284"/>
    </row>
    <row r="128" spans="1:7" s="67" customFormat="1" ht="15" thickBot="1" x14ac:dyDescent="0.25">
      <c r="A128" s="355"/>
      <c r="B128" s="356" t="s">
        <v>141</v>
      </c>
      <c r="C128" s="291"/>
      <c r="D128" s="292">
        <f t="shared" si="2"/>
        <v>0</v>
      </c>
      <c r="E128" s="285">
        <f t="shared" si="3"/>
        <v>0</v>
      </c>
      <c r="F128" s="292"/>
      <c r="G128" s="284"/>
    </row>
    <row r="129" spans="1:7" s="67" customFormat="1" ht="14.25" x14ac:dyDescent="0.2">
      <c r="A129" s="357">
        <v>4610</v>
      </c>
      <c r="B129" s="358" t="s">
        <v>200</v>
      </c>
      <c r="C129" s="359"/>
      <c r="D129" s="360">
        <f t="shared" si="2"/>
        <v>0</v>
      </c>
      <c r="E129" s="285">
        <f t="shared" si="3"/>
        <v>0</v>
      </c>
      <c r="F129" s="360"/>
      <c r="G129" s="284"/>
    </row>
    <row r="130" spans="1:7" s="67" customFormat="1" ht="14.25" x14ac:dyDescent="0.2">
      <c r="A130" s="361"/>
      <c r="B130" s="362" t="s">
        <v>141</v>
      </c>
      <c r="C130" s="363"/>
      <c r="D130" s="306">
        <f t="shared" si="2"/>
        <v>0</v>
      </c>
      <c r="E130" s="285">
        <f t="shared" si="3"/>
        <v>0</v>
      </c>
      <c r="F130" s="306"/>
      <c r="G130" s="284"/>
    </row>
    <row r="131" spans="1:7" s="67" customFormat="1" ht="38.25" x14ac:dyDescent="0.2">
      <c r="A131" s="361">
        <v>4610</v>
      </c>
      <c r="B131" s="364" t="s">
        <v>51</v>
      </c>
      <c r="C131" s="365" t="s">
        <v>50</v>
      </c>
      <c r="D131" s="300">
        <f t="shared" si="2"/>
        <v>0</v>
      </c>
      <c r="E131" s="285">
        <f t="shared" si="3"/>
        <v>0</v>
      </c>
      <c r="F131" s="300"/>
      <c r="G131" s="284"/>
    </row>
    <row r="132" spans="1:7" s="67" customFormat="1" ht="39" thickBot="1" x14ac:dyDescent="0.25">
      <c r="A132" s="361">
        <v>4620</v>
      </c>
      <c r="B132" s="366" t="s">
        <v>202</v>
      </c>
      <c r="C132" s="365" t="s">
        <v>201</v>
      </c>
      <c r="D132" s="300">
        <f t="shared" si="2"/>
        <v>0</v>
      </c>
      <c r="E132" s="285">
        <f t="shared" si="3"/>
        <v>0</v>
      </c>
      <c r="F132" s="300"/>
      <c r="G132" s="284"/>
    </row>
    <row r="133" spans="1:7" s="67" customFormat="1" ht="36.75" thickBot="1" x14ac:dyDescent="0.25">
      <c r="A133" s="367">
        <v>4630</v>
      </c>
      <c r="B133" s="368" t="s">
        <v>968</v>
      </c>
      <c r="C133" s="369" t="s">
        <v>449</v>
      </c>
      <c r="D133" s="354">
        <f t="shared" si="2"/>
        <v>3000</v>
      </c>
      <c r="E133" s="285">
        <f t="shared" si="3"/>
        <v>3000</v>
      </c>
      <c r="F133" s="354">
        <f>F138</f>
        <v>3000</v>
      </c>
      <c r="G133" s="284"/>
    </row>
    <row r="134" spans="1:7" s="67" customFormat="1" ht="15" thickBot="1" x14ac:dyDescent="0.25">
      <c r="A134" s="367"/>
      <c r="B134" s="370" t="s">
        <v>138</v>
      </c>
      <c r="C134" s="369"/>
      <c r="D134" s="300">
        <f t="shared" si="2"/>
        <v>0</v>
      </c>
      <c r="E134" s="285">
        <f t="shared" si="3"/>
        <v>0</v>
      </c>
      <c r="F134" s="300"/>
      <c r="G134" s="284"/>
    </row>
    <row r="135" spans="1:7" s="67" customFormat="1" ht="14.25" x14ac:dyDescent="0.2">
      <c r="A135" s="371">
        <v>4631</v>
      </c>
      <c r="B135" s="372" t="s">
        <v>350</v>
      </c>
      <c r="C135" s="373" t="s">
        <v>347</v>
      </c>
      <c r="D135" s="306">
        <f t="shared" si="2"/>
        <v>0</v>
      </c>
      <c r="E135" s="285">
        <f t="shared" si="3"/>
        <v>0</v>
      </c>
      <c r="F135" s="306"/>
      <c r="G135" s="284"/>
    </row>
    <row r="136" spans="1:7" s="67" customFormat="1" ht="25.5" customHeight="1" x14ac:dyDescent="0.2">
      <c r="A136" s="371">
        <v>4632</v>
      </c>
      <c r="B136" s="374" t="s">
        <v>351</v>
      </c>
      <c r="C136" s="373" t="s">
        <v>348</v>
      </c>
      <c r="D136" s="306">
        <f t="shared" si="2"/>
        <v>0</v>
      </c>
      <c r="E136" s="285">
        <f t="shared" si="3"/>
        <v>0</v>
      </c>
      <c r="F136" s="306"/>
      <c r="G136" s="284"/>
    </row>
    <row r="137" spans="1:7" s="67" customFormat="1" ht="17.25" customHeight="1" thickBot="1" x14ac:dyDescent="0.25">
      <c r="A137" s="371">
        <v>4633</v>
      </c>
      <c r="B137" s="372" t="s">
        <v>352</v>
      </c>
      <c r="C137" s="373" t="s">
        <v>349</v>
      </c>
      <c r="D137" s="306">
        <f t="shared" ref="D137:D200" si="4">F137</f>
        <v>0</v>
      </c>
      <c r="E137" s="285">
        <f t="shared" ref="E137:E179" si="5">F137+G137</f>
        <v>0</v>
      </c>
      <c r="F137" s="306"/>
      <c r="G137" s="284"/>
    </row>
    <row r="138" spans="1:7" s="67" customFormat="1" ht="14.25" customHeight="1" thickBot="1" x14ac:dyDescent="0.25">
      <c r="A138" s="371">
        <v>4634</v>
      </c>
      <c r="B138" s="372" t="s">
        <v>353</v>
      </c>
      <c r="C138" s="373" t="s">
        <v>881</v>
      </c>
      <c r="D138" s="292">
        <f t="shared" si="4"/>
        <v>3000</v>
      </c>
      <c r="E138" s="285">
        <f t="shared" si="5"/>
        <v>3000</v>
      </c>
      <c r="F138" s="292">
        <v>3000</v>
      </c>
      <c r="G138" s="284"/>
    </row>
    <row r="139" spans="1:7" s="67" customFormat="1" ht="15" thickBot="1" x14ac:dyDescent="0.25">
      <c r="A139" s="371">
        <v>4640</v>
      </c>
      <c r="B139" s="375" t="s">
        <v>969</v>
      </c>
      <c r="C139" s="376" t="s">
        <v>449</v>
      </c>
      <c r="D139" s="306">
        <f t="shared" si="4"/>
        <v>0</v>
      </c>
      <c r="E139" s="285">
        <f t="shared" si="5"/>
        <v>0</v>
      </c>
      <c r="F139" s="306"/>
      <c r="G139" s="284"/>
    </row>
    <row r="140" spans="1:7" s="67" customFormat="1" ht="15" thickBot="1" x14ac:dyDescent="0.25">
      <c r="A140" s="367"/>
      <c r="B140" s="370" t="s">
        <v>138</v>
      </c>
      <c r="C140" s="369"/>
      <c r="D140" s="300">
        <f t="shared" si="4"/>
        <v>0</v>
      </c>
      <c r="E140" s="285">
        <f t="shared" si="5"/>
        <v>0</v>
      </c>
      <c r="F140" s="300"/>
      <c r="G140" s="284"/>
    </row>
    <row r="141" spans="1:7" s="67" customFormat="1" ht="15" thickBot="1" x14ac:dyDescent="0.25">
      <c r="A141" s="377">
        <v>4641</v>
      </c>
      <c r="B141" s="378" t="s">
        <v>354</v>
      </c>
      <c r="C141" s="379" t="s">
        <v>355</v>
      </c>
      <c r="D141" s="312">
        <f t="shared" si="4"/>
        <v>0</v>
      </c>
      <c r="E141" s="285">
        <f t="shared" si="5"/>
        <v>0</v>
      </c>
      <c r="F141" s="312"/>
      <c r="G141" s="284"/>
    </row>
    <row r="142" spans="1:7" s="67" customFormat="1" ht="38.25" customHeight="1" thickBot="1" x14ac:dyDescent="0.25">
      <c r="A142" s="282">
        <v>4700</v>
      </c>
      <c r="B142" s="380" t="s">
        <v>970</v>
      </c>
      <c r="C142" s="295" t="s">
        <v>449</v>
      </c>
      <c r="D142" s="290">
        <f>F142</f>
        <v>15866</v>
      </c>
      <c r="E142" s="285">
        <f t="shared" si="5"/>
        <v>15866</v>
      </c>
      <c r="F142" s="290">
        <f>F144+F148+F164</f>
        <v>15866</v>
      </c>
      <c r="G142" s="284"/>
    </row>
    <row r="143" spans="1:7" s="67" customFormat="1" ht="15" thickBot="1" x14ac:dyDescent="0.25">
      <c r="A143" s="282"/>
      <c r="B143" s="286" t="s">
        <v>141</v>
      </c>
      <c r="C143" s="291"/>
      <c r="D143" s="292">
        <f t="shared" si="4"/>
        <v>0</v>
      </c>
      <c r="E143" s="285">
        <f t="shared" si="5"/>
        <v>0</v>
      </c>
      <c r="F143" s="292"/>
      <c r="G143" s="284"/>
    </row>
    <row r="144" spans="1:7" s="67" customFormat="1" ht="40.5" customHeight="1" thickBot="1" x14ac:dyDescent="0.25">
      <c r="A144" s="297">
        <v>4710</v>
      </c>
      <c r="B144" s="315" t="s">
        <v>971</v>
      </c>
      <c r="C144" s="299" t="s">
        <v>449</v>
      </c>
      <c r="D144" s="316">
        <f t="shared" si="4"/>
        <v>300</v>
      </c>
      <c r="E144" s="285">
        <f t="shared" si="5"/>
        <v>300</v>
      </c>
      <c r="F144" s="316">
        <f>F147</f>
        <v>300</v>
      </c>
      <c r="G144" s="284"/>
    </row>
    <row r="145" spans="1:7" s="67" customFormat="1" ht="15" thickBot="1" x14ac:dyDescent="0.25">
      <c r="A145" s="297"/>
      <c r="B145" s="286" t="s">
        <v>138</v>
      </c>
      <c r="C145" s="299"/>
      <c r="D145" s="300">
        <f t="shared" si="4"/>
        <v>0</v>
      </c>
      <c r="E145" s="285">
        <f t="shared" si="5"/>
        <v>0</v>
      </c>
      <c r="F145" s="300"/>
      <c r="G145" s="284"/>
    </row>
    <row r="146" spans="1:7" s="67" customFormat="1" ht="51" customHeight="1" x14ac:dyDescent="0.2">
      <c r="A146" s="301">
        <v>4711</v>
      </c>
      <c r="B146" s="302" t="s">
        <v>52</v>
      </c>
      <c r="C146" s="305" t="s">
        <v>356</v>
      </c>
      <c r="D146" s="306">
        <f t="shared" si="4"/>
        <v>0</v>
      </c>
      <c r="E146" s="285">
        <f t="shared" si="5"/>
        <v>0</v>
      </c>
      <c r="F146" s="306"/>
      <c r="G146" s="284"/>
    </row>
    <row r="147" spans="1:7" s="67" customFormat="1" ht="29.25" customHeight="1" thickBot="1" x14ac:dyDescent="0.25">
      <c r="A147" s="309">
        <v>4712</v>
      </c>
      <c r="B147" s="327" t="s">
        <v>373</v>
      </c>
      <c r="C147" s="320" t="s">
        <v>357</v>
      </c>
      <c r="D147" s="300">
        <f t="shared" si="4"/>
        <v>300</v>
      </c>
      <c r="E147" s="285">
        <f t="shared" si="5"/>
        <v>300</v>
      </c>
      <c r="F147" s="300">
        <v>300</v>
      </c>
      <c r="G147" s="284"/>
    </row>
    <row r="148" spans="1:7" s="67" customFormat="1" ht="50.25" customHeight="1" thickBot="1" x14ac:dyDescent="0.25">
      <c r="A148" s="297">
        <v>4720</v>
      </c>
      <c r="B148" s="329" t="s">
        <v>972</v>
      </c>
      <c r="C148" s="299" t="s">
        <v>449</v>
      </c>
      <c r="D148" s="381">
        <f t="shared" si="4"/>
        <v>566</v>
      </c>
      <c r="E148" s="285">
        <f t="shared" si="5"/>
        <v>566</v>
      </c>
      <c r="F148" s="381">
        <f>F152</f>
        <v>566</v>
      </c>
      <c r="G148" s="284"/>
    </row>
    <row r="149" spans="1:7" s="67" customFormat="1" ht="15" thickBot="1" x14ac:dyDescent="0.25">
      <c r="A149" s="297"/>
      <c r="B149" s="286" t="s">
        <v>138</v>
      </c>
      <c r="C149" s="299"/>
      <c r="D149" s="300">
        <f t="shared" si="4"/>
        <v>0</v>
      </c>
      <c r="E149" s="285">
        <f t="shared" si="5"/>
        <v>0</v>
      </c>
      <c r="F149" s="300"/>
      <c r="G149" s="284"/>
    </row>
    <row r="150" spans="1:7" s="67" customFormat="1" ht="15.75" customHeight="1" x14ac:dyDescent="0.2">
      <c r="A150" s="301">
        <v>4721</v>
      </c>
      <c r="B150" s="112" t="s">
        <v>242</v>
      </c>
      <c r="C150" s="305" t="s">
        <v>374</v>
      </c>
      <c r="D150" s="306">
        <f t="shared" si="4"/>
        <v>0</v>
      </c>
      <c r="E150" s="285">
        <f t="shared" si="5"/>
        <v>0</v>
      </c>
      <c r="F150" s="306"/>
      <c r="G150" s="284"/>
    </row>
    <row r="151" spans="1:7" s="67" customFormat="1" ht="14.25" x14ac:dyDescent="0.2">
      <c r="A151" s="301">
        <v>4722</v>
      </c>
      <c r="B151" s="112" t="s">
        <v>243</v>
      </c>
      <c r="C151" s="382">
        <v>4822</v>
      </c>
      <c r="D151" s="306">
        <f t="shared" si="4"/>
        <v>0</v>
      </c>
      <c r="E151" s="285">
        <f t="shared" si="5"/>
        <v>0</v>
      </c>
      <c r="F151" s="306"/>
      <c r="G151" s="284"/>
    </row>
    <row r="152" spans="1:7" s="67" customFormat="1" ht="14.25" x14ac:dyDescent="0.2">
      <c r="A152" s="301">
        <v>4723</v>
      </c>
      <c r="B152" s="112" t="s">
        <v>377</v>
      </c>
      <c r="C152" s="305" t="s">
        <v>375</v>
      </c>
      <c r="D152" s="300">
        <f t="shared" si="4"/>
        <v>566</v>
      </c>
      <c r="E152" s="285">
        <f t="shared" si="5"/>
        <v>566</v>
      </c>
      <c r="F152" s="300">
        <v>566</v>
      </c>
      <c r="G152" s="284"/>
    </row>
    <row r="153" spans="1:7" s="67" customFormat="1" ht="36.75" thickBot="1" x14ac:dyDescent="0.25">
      <c r="A153" s="309">
        <v>4724</v>
      </c>
      <c r="B153" s="327" t="s">
        <v>378</v>
      </c>
      <c r="C153" s="320" t="s">
        <v>376</v>
      </c>
      <c r="D153" s="312">
        <f t="shared" si="4"/>
        <v>0</v>
      </c>
      <c r="E153" s="285">
        <f t="shared" si="5"/>
        <v>0</v>
      </c>
      <c r="F153" s="312"/>
      <c r="G153" s="284"/>
    </row>
    <row r="154" spans="1:7" s="67" customFormat="1" ht="24.75" thickBot="1" x14ac:dyDescent="0.25">
      <c r="A154" s="297">
        <v>4730</v>
      </c>
      <c r="B154" s="329" t="s">
        <v>973</v>
      </c>
      <c r="C154" s="299" t="s">
        <v>449</v>
      </c>
      <c r="D154" s="300">
        <f t="shared" si="4"/>
        <v>0</v>
      </c>
      <c r="E154" s="285">
        <f t="shared" si="5"/>
        <v>0</v>
      </c>
      <c r="F154" s="300"/>
      <c r="G154" s="284"/>
    </row>
    <row r="155" spans="1:7" s="67" customFormat="1" ht="15" thickBot="1" x14ac:dyDescent="0.25">
      <c r="A155" s="297"/>
      <c r="B155" s="286" t="s">
        <v>138</v>
      </c>
      <c r="C155" s="299"/>
      <c r="D155" s="300">
        <f t="shared" si="4"/>
        <v>0</v>
      </c>
      <c r="E155" s="285">
        <f t="shared" si="5"/>
        <v>0</v>
      </c>
      <c r="F155" s="300"/>
      <c r="G155" s="284"/>
    </row>
    <row r="156" spans="1:7" s="67" customFormat="1" ht="24" x14ac:dyDescent="0.2">
      <c r="A156" s="301">
        <v>4731</v>
      </c>
      <c r="B156" s="83" t="s">
        <v>974</v>
      </c>
      <c r="C156" s="305" t="s">
        <v>379</v>
      </c>
      <c r="D156" s="306">
        <f t="shared" si="4"/>
        <v>0</v>
      </c>
      <c r="E156" s="285">
        <f t="shared" si="5"/>
        <v>0</v>
      </c>
      <c r="F156" s="306"/>
      <c r="G156" s="284"/>
    </row>
    <row r="157" spans="1:7" s="67" customFormat="1" ht="47.25" thickBot="1" x14ac:dyDescent="0.25">
      <c r="A157" s="301">
        <v>4740</v>
      </c>
      <c r="B157" s="383" t="s">
        <v>975</v>
      </c>
      <c r="C157" s="308" t="s">
        <v>449</v>
      </c>
      <c r="D157" s="306">
        <f t="shared" si="4"/>
        <v>0</v>
      </c>
      <c r="E157" s="285">
        <f t="shared" si="5"/>
        <v>0</v>
      </c>
      <c r="F157" s="306"/>
      <c r="G157" s="284"/>
    </row>
    <row r="158" spans="1:7" s="67" customFormat="1" ht="15" thickBot="1" x14ac:dyDescent="0.25">
      <c r="A158" s="297"/>
      <c r="B158" s="286" t="s">
        <v>138</v>
      </c>
      <c r="C158" s="299"/>
      <c r="D158" s="300">
        <f t="shared" si="4"/>
        <v>0</v>
      </c>
      <c r="E158" s="285">
        <f t="shared" si="5"/>
        <v>0</v>
      </c>
      <c r="F158" s="300"/>
      <c r="G158" s="284"/>
    </row>
    <row r="159" spans="1:7" s="67" customFormat="1" ht="27.75" customHeight="1" x14ac:dyDescent="0.2">
      <c r="A159" s="301">
        <v>4741</v>
      </c>
      <c r="B159" s="112" t="s">
        <v>244</v>
      </c>
      <c r="C159" s="305" t="s">
        <v>380</v>
      </c>
      <c r="D159" s="306">
        <f t="shared" si="4"/>
        <v>0</v>
      </c>
      <c r="E159" s="285">
        <f t="shared" si="5"/>
        <v>0</v>
      </c>
      <c r="F159" s="306"/>
      <c r="G159" s="284"/>
    </row>
    <row r="160" spans="1:7" s="67" customFormat="1" ht="27" customHeight="1" thickBot="1" x14ac:dyDescent="0.25">
      <c r="A160" s="309">
        <v>4742</v>
      </c>
      <c r="B160" s="327" t="s">
        <v>382</v>
      </c>
      <c r="C160" s="320" t="s">
        <v>381</v>
      </c>
      <c r="D160" s="312">
        <f t="shared" si="4"/>
        <v>0</v>
      </c>
      <c r="E160" s="285">
        <f t="shared" si="5"/>
        <v>0</v>
      </c>
      <c r="F160" s="312"/>
      <c r="G160" s="284"/>
    </row>
    <row r="161" spans="1:7" s="67" customFormat="1" ht="39.75" customHeight="1" thickBot="1" x14ac:dyDescent="0.25">
      <c r="A161" s="297">
        <v>4750</v>
      </c>
      <c r="B161" s="329" t="s">
        <v>976</v>
      </c>
      <c r="C161" s="299" t="s">
        <v>449</v>
      </c>
      <c r="D161" s="300">
        <f t="shared" si="4"/>
        <v>0</v>
      </c>
      <c r="E161" s="285">
        <f t="shared" si="5"/>
        <v>0</v>
      </c>
      <c r="F161" s="300"/>
      <c r="G161" s="284"/>
    </row>
    <row r="162" spans="1:7" s="67" customFormat="1" ht="15" thickBot="1" x14ac:dyDescent="0.25">
      <c r="A162" s="297"/>
      <c r="B162" s="286" t="s">
        <v>138</v>
      </c>
      <c r="C162" s="299"/>
      <c r="D162" s="300">
        <f t="shared" si="4"/>
        <v>0</v>
      </c>
      <c r="E162" s="285">
        <f t="shared" si="5"/>
        <v>0</v>
      </c>
      <c r="F162" s="300"/>
      <c r="G162" s="284"/>
    </row>
    <row r="163" spans="1:7" s="67" customFormat="1" ht="39.75" customHeight="1" thickBot="1" x14ac:dyDescent="0.25">
      <c r="A163" s="309">
        <v>4751</v>
      </c>
      <c r="B163" s="327" t="s">
        <v>383</v>
      </c>
      <c r="C163" s="320" t="s">
        <v>384</v>
      </c>
      <c r="D163" s="312">
        <f t="shared" si="4"/>
        <v>0</v>
      </c>
      <c r="E163" s="285">
        <f t="shared" si="5"/>
        <v>0</v>
      </c>
      <c r="F163" s="312"/>
      <c r="G163" s="284"/>
    </row>
    <row r="164" spans="1:7" s="67" customFormat="1" ht="17.25" customHeight="1" thickBot="1" x14ac:dyDescent="0.25">
      <c r="A164" s="297">
        <v>4760</v>
      </c>
      <c r="B164" s="384" t="s">
        <v>977</v>
      </c>
      <c r="C164" s="299" t="s">
        <v>449</v>
      </c>
      <c r="D164" s="322">
        <f t="shared" si="4"/>
        <v>15000</v>
      </c>
      <c r="E164" s="285">
        <f t="shared" si="5"/>
        <v>15000</v>
      </c>
      <c r="F164" s="322">
        <f>F167</f>
        <v>15000</v>
      </c>
      <c r="G164" s="284"/>
    </row>
    <row r="165" spans="1:7" s="67" customFormat="1" ht="15" thickBot="1" x14ac:dyDescent="0.25">
      <c r="A165" s="297"/>
      <c r="B165" s="286" t="s">
        <v>138</v>
      </c>
      <c r="C165" s="299"/>
      <c r="D165" s="300">
        <f t="shared" si="4"/>
        <v>0</v>
      </c>
      <c r="E165" s="285">
        <f t="shared" si="5"/>
        <v>0</v>
      </c>
      <c r="F165" s="300"/>
      <c r="G165" s="284"/>
    </row>
    <row r="166" spans="1:7" s="67" customFormat="1" ht="17.25" customHeight="1" x14ac:dyDescent="0.2">
      <c r="A166" s="301">
        <v>4761</v>
      </c>
      <c r="B166" s="112" t="s">
        <v>386</v>
      </c>
      <c r="C166" s="305" t="s">
        <v>385</v>
      </c>
      <c r="D166" s="306">
        <f t="shared" si="4"/>
        <v>0</v>
      </c>
      <c r="E166" s="285">
        <f t="shared" si="5"/>
        <v>0</v>
      </c>
      <c r="F166" s="306"/>
      <c r="G166" s="284"/>
    </row>
    <row r="167" spans="1:7" s="67" customFormat="1" ht="15" thickBot="1" x14ac:dyDescent="0.25">
      <c r="A167" s="385">
        <v>4770</v>
      </c>
      <c r="B167" s="330" t="s">
        <v>978</v>
      </c>
      <c r="C167" s="308" t="s">
        <v>449</v>
      </c>
      <c r="D167" s="89">
        <f t="shared" si="4"/>
        <v>15000</v>
      </c>
      <c r="E167" s="285">
        <f t="shared" si="5"/>
        <v>15000</v>
      </c>
      <c r="F167" s="89">
        <f>F169</f>
        <v>15000</v>
      </c>
      <c r="G167" s="284"/>
    </row>
    <row r="168" spans="1:7" s="67" customFormat="1" ht="15" thickBot="1" x14ac:dyDescent="0.25">
      <c r="A168" s="297"/>
      <c r="B168" s="286" t="s">
        <v>138</v>
      </c>
      <c r="C168" s="299"/>
      <c r="D168" s="300">
        <f t="shared" si="4"/>
        <v>0</v>
      </c>
      <c r="E168" s="285">
        <f t="shared" si="5"/>
        <v>0</v>
      </c>
      <c r="F168" s="300"/>
      <c r="G168" s="284"/>
    </row>
    <row r="169" spans="1:7" s="67" customFormat="1" ht="14.25" x14ac:dyDescent="0.2">
      <c r="A169" s="385">
        <v>4771</v>
      </c>
      <c r="B169" s="112" t="s">
        <v>391</v>
      </c>
      <c r="C169" s="305" t="s">
        <v>387</v>
      </c>
      <c r="D169" s="89">
        <f t="shared" si="4"/>
        <v>15000</v>
      </c>
      <c r="E169" s="285">
        <f t="shared" si="5"/>
        <v>15000</v>
      </c>
      <c r="F169" s="89">
        <v>15000</v>
      </c>
      <c r="G169" s="284"/>
    </row>
    <row r="170" spans="1:7" s="67" customFormat="1" ht="36.75" thickBot="1" x14ac:dyDescent="0.25">
      <c r="A170" s="386">
        <v>4772</v>
      </c>
      <c r="B170" s="387" t="s">
        <v>203</v>
      </c>
      <c r="C170" s="388" t="s">
        <v>449</v>
      </c>
      <c r="D170" s="389">
        <f t="shared" si="4"/>
        <v>0</v>
      </c>
      <c r="E170" s="285">
        <f t="shared" si="5"/>
        <v>0</v>
      </c>
      <c r="F170" s="389"/>
      <c r="G170" s="390"/>
    </row>
    <row r="171" spans="1:7" s="66" customFormat="1" ht="56.25" customHeight="1" thickBot="1" x14ac:dyDescent="0.25">
      <c r="A171" s="293">
        <v>5000</v>
      </c>
      <c r="B171" s="391" t="s">
        <v>979</v>
      </c>
      <c r="C171" s="392" t="s">
        <v>449</v>
      </c>
      <c r="D171" s="393">
        <f t="shared" si="4"/>
        <v>0</v>
      </c>
      <c r="E171" s="285">
        <f t="shared" si="5"/>
        <v>56868.5</v>
      </c>
      <c r="F171" s="393"/>
      <c r="G171" s="394">
        <f>G178+G179+G190+G183</f>
        <v>56868.5</v>
      </c>
    </row>
    <row r="172" spans="1:7" s="67" customFormat="1" ht="15" thickBot="1" x14ac:dyDescent="0.25">
      <c r="A172" s="282"/>
      <c r="B172" s="395" t="s">
        <v>141</v>
      </c>
      <c r="C172" s="396"/>
      <c r="D172" s="393">
        <f t="shared" si="4"/>
        <v>0</v>
      </c>
      <c r="E172" s="285">
        <f t="shared" si="5"/>
        <v>0</v>
      </c>
      <c r="F172" s="393"/>
      <c r="G172" s="394"/>
    </row>
    <row r="173" spans="1:7" s="67" customFormat="1" ht="24.75" thickBot="1" x14ac:dyDescent="0.25">
      <c r="A173" s="297">
        <v>5100</v>
      </c>
      <c r="B173" s="397" t="s">
        <v>980</v>
      </c>
      <c r="C173" s="392" t="s">
        <v>449</v>
      </c>
      <c r="D173" s="393">
        <f t="shared" si="4"/>
        <v>0</v>
      </c>
      <c r="E173" s="285">
        <f t="shared" si="5"/>
        <v>0</v>
      </c>
      <c r="F173" s="393"/>
      <c r="G173" s="394"/>
    </row>
    <row r="174" spans="1:7" s="67" customFormat="1" ht="14.25" x14ac:dyDescent="0.2">
      <c r="A174" s="398"/>
      <c r="B174" s="347" t="s">
        <v>141</v>
      </c>
      <c r="C174" s="399"/>
      <c r="D174" s="300">
        <f t="shared" si="4"/>
        <v>0</v>
      </c>
      <c r="E174" s="285">
        <f t="shared" si="5"/>
        <v>0</v>
      </c>
      <c r="F174" s="300"/>
      <c r="G174" s="400"/>
    </row>
    <row r="175" spans="1:7" s="67" customFormat="1" ht="24" x14ac:dyDescent="0.2">
      <c r="A175" s="297">
        <v>5110</v>
      </c>
      <c r="B175" s="329" t="s">
        <v>981</v>
      </c>
      <c r="C175" s="299" t="s">
        <v>449</v>
      </c>
      <c r="D175" s="381" t="str">
        <f t="shared" si="4"/>
        <v xml:space="preserve"> X</v>
      </c>
      <c r="E175" s="285"/>
      <c r="F175" s="381" t="s">
        <v>458</v>
      </c>
      <c r="G175" s="284"/>
    </row>
    <row r="176" spans="1:7" s="67" customFormat="1" ht="14.25" x14ac:dyDescent="0.2">
      <c r="A176" s="297"/>
      <c r="B176" s="401" t="s">
        <v>138</v>
      </c>
      <c r="C176" s="299"/>
      <c r="D176" s="300">
        <f t="shared" si="4"/>
        <v>0</v>
      </c>
      <c r="E176" s="285"/>
      <c r="F176" s="300"/>
      <c r="G176" s="284"/>
    </row>
    <row r="177" spans="1:7" s="67" customFormat="1" ht="14.25" x14ac:dyDescent="0.2">
      <c r="A177" s="301">
        <v>5111</v>
      </c>
      <c r="B177" s="402" t="s">
        <v>193</v>
      </c>
      <c r="C177" s="403" t="s">
        <v>388</v>
      </c>
      <c r="D177" s="349" t="str">
        <f t="shared" si="4"/>
        <v xml:space="preserve"> X</v>
      </c>
      <c r="E177" s="285"/>
      <c r="F177" s="349" t="s">
        <v>458</v>
      </c>
      <c r="G177" s="284"/>
    </row>
    <row r="178" spans="1:7" s="67" customFormat="1" ht="20.25" customHeight="1" x14ac:dyDescent="0.2">
      <c r="A178" s="301">
        <v>5112</v>
      </c>
      <c r="B178" s="112" t="s">
        <v>194</v>
      </c>
      <c r="C178" s="403" t="s">
        <v>389</v>
      </c>
      <c r="D178" s="404">
        <f t="shared" si="4"/>
        <v>0</v>
      </c>
      <c r="E178" s="285">
        <f t="shared" si="5"/>
        <v>21845</v>
      </c>
      <c r="F178" s="404"/>
      <c r="G178" s="284">
        <f>15500+1500+4845</f>
        <v>21845</v>
      </c>
    </row>
    <row r="179" spans="1:7" s="67" customFormat="1" ht="26.25" customHeight="1" x14ac:dyDescent="0.2">
      <c r="A179" s="301">
        <v>5113</v>
      </c>
      <c r="B179" s="112" t="s">
        <v>195</v>
      </c>
      <c r="C179" s="403" t="s">
        <v>390</v>
      </c>
      <c r="D179" s="405">
        <f t="shared" si="4"/>
        <v>0</v>
      </c>
      <c r="E179" s="285">
        <f t="shared" si="5"/>
        <v>32820.300000000003</v>
      </c>
      <c r="F179" s="405"/>
      <c r="G179" s="284">
        <f>11908+15554+1301.5+5000-1541.4-161.8+1260-500</f>
        <v>32820.300000000003</v>
      </c>
    </row>
    <row r="180" spans="1:7" s="67" customFormat="1" ht="28.5" customHeight="1" x14ac:dyDescent="0.2">
      <c r="A180" s="301">
        <v>5120</v>
      </c>
      <c r="B180" s="330" t="s">
        <v>982</v>
      </c>
      <c r="C180" s="308" t="s">
        <v>449</v>
      </c>
      <c r="D180" s="317" t="str">
        <f t="shared" si="4"/>
        <v xml:space="preserve"> X</v>
      </c>
      <c r="E180" s="285"/>
      <c r="F180" s="317" t="s">
        <v>458</v>
      </c>
      <c r="G180" s="284"/>
    </row>
    <row r="181" spans="1:7" s="67" customFormat="1" ht="14.25" x14ac:dyDescent="0.2">
      <c r="A181" s="297"/>
      <c r="B181" s="406" t="s">
        <v>138</v>
      </c>
      <c r="C181" s="299"/>
      <c r="D181" s="322">
        <f t="shared" si="4"/>
        <v>0</v>
      </c>
      <c r="E181" s="285"/>
      <c r="F181" s="322"/>
      <c r="G181" s="284"/>
    </row>
    <row r="182" spans="1:7" s="67" customFormat="1" ht="14.25" x14ac:dyDescent="0.2">
      <c r="A182" s="301">
        <v>5121</v>
      </c>
      <c r="B182" s="112" t="s">
        <v>190</v>
      </c>
      <c r="C182" s="403" t="s">
        <v>392</v>
      </c>
      <c r="D182" s="317" t="str">
        <f t="shared" si="4"/>
        <v xml:space="preserve"> X</v>
      </c>
      <c r="E182" s="285"/>
      <c r="F182" s="317" t="s">
        <v>458</v>
      </c>
      <c r="G182" s="284"/>
    </row>
    <row r="183" spans="1:7" s="67" customFormat="1" ht="14.25" x14ac:dyDescent="0.2">
      <c r="A183" s="301">
        <v>5122</v>
      </c>
      <c r="B183" s="112" t="s">
        <v>191</v>
      </c>
      <c r="C183" s="403" t="s">
        <v>393</v>
      </c>
      <c r="D183" s="317" t="str">
        <f t="shared" si="4"/>
        <v xml:space="preserve"> X</v>
      </c>
      <c r="E183" s="285"/>
      <c r="F183" s="317" t="s">
        <v>458</v>
      </c>
      <c r="G183" s="284">
        <v>500</v>
      </c>
    </row>
    <row r="184" spans="1:7" s="67" customFormat="1" ht="17.25" customHeight="1" x14ac:dyDescent="0.2">
      <c r="A184" s="301">
        <v>5123</v>
      </c>
      <c r="B184" s="112" t="s">
        <v>192</v>
      </c>
      <c r="C184" s="403" t="s">
        <v>394</v>
      </c>
      <c r="D184" s="317" t="str">
        <f t="shared" si="4"/>
        <v xml:space="preserve"> X</v>
      </c>
      <c r="E184" s="285"/>
      <c r="F184" s="317" t="s">
        <v>458</v>
      </c>
      <c r="G184" s="284"/>
    </row>
    <row r="185" spans="1:7" s="67" customFormat="1" ht="28.5" customHeight="1" x14ac:dyDescent="0.2">
      <c r="A185" s="301">
        <v>5130</v>
      </c>
      <c r="B185" s="330" t="s">
        <v>983</v>
      </c>
      <c r="C185" s="308" t="s">
        <v>449</v>
      </c>
      <c r="D185" s="349" t="str">
        <f t="shared" si="4"/>
        <v xml:space="preserve"> X</v>
      </c>
      <c r="E185" s="285"/>
      <c r="F185" s="349" t="s">
        <v>458</v>
      </c>
      <c r="G185" s="284"/>
    </row>
    <row r="186" spans="1:7" s="67" customFormat="1" ht="14.25" x14ac:dyDescent="0.2">
      <c r="A186" s="297"/>
      <c r="B186" s="401" t="s">
        <v>138</v>
      </c>
      <c r="C186" s="299"/>
      <c r="D186" s="300">
        <f t="shared" si="4"/>
        <v>0</v>
      </c>
      <c r="E186" s="285"/>
      <c r="F186" s="300"/>
      <c r="G186" s="284"/>
    </row>
    <row r="187" spans="1:7" s="67" customFormat="1" ht="17.25" customHeight="1" x14ac:dyDescent="0.2">
      <c r="A187" s="301">
        <v>5131</v>
      </c>
      <c r="B187" s="402" t="s">
        <v>397</v>
      </c>
      <c r="C187" s="403" t="s">
        <v>395</v>
      </c>
      <c r="D187" s="349" t="str">
        <f t="shared" si="4"/>
        <v xml:space="preserve"> X</v>
      </c>
      <c r="E187" s="285"/>
      <c r="F187" s="349" t="s">
        <v>458</v>
      </c>
      <c r="G187" s="284"/>
    </row>
    <row r="188" spans="1:7" s="67" customFormat="1" ht="17.25" customHeight="1" x14ac:dyDescent="0.2">
      <c r="A188" s="301">
        <v>5132</v>
      </c>
      <c r="B188" s="112" t="s">
        <v>187</v>
      </c>
      <c r="C188" s="403" t="s">
        <v>396</v>
      </c>
      <c r="D188" s="349" t="str">
        <f t="shared" si="4"/>
        <v xml:space="preserve"> X</v>
      </c>
      <c r="E188" s="285"/>
      <c r="F188" s="349" t="s">
        <v>458</v>
      </c>
      <c r="G188" s="284"/>
    </row>
    <row r="189" spans="1:7" s="67" customFormat="1" ht="17.25" customHeight="1" x14ac:dyDescent="0.2">
      <c r="A189" s="301">
        <v>5133</v>
      </c>
      <c r="B189" s="112" t="s">
        <v>188</v>
      </c>
      <c r="C189" s="403" t="s">
        <v>403</v>
      </c>
      <c r="D189" s="349" t="str">
        <f t="shared" si="4"/>
        <v xml:space="preserve"> X</v>
      </c>
      <c r="E189" s="285"/>
      <c r="F189" s="349" t="s">
        <v>458</v>
      </c>
      <c r="G189" s="284"/>
    </row>
    <row r="190" spans="1:7" s="67" customFormat="1" ht="17.25" customHeight="1" x14ac:dyDescent="0.2">
      <c r="A190" s="301">
        <v>5134</v>
      </c>
      <c r="B190" s="112" t="s">
        <v>189</v>
      </c>
      <c r="C190" s="403" t="s">
        <v>404</v>
      </c>
      <c r="D190" s="349" t="str">
        <f t="shared" si="4"/>
        <v xml:space="preserve"> X</v>
      </c>
      <c r="E190" s="285"/>
      <c r="F190" s="349" t="s">
        <v>458</v>
      </c>
      <c r="G190" s="284">
        <f>1541.4+161.8</f>
        <v>1703.2</v>
      </c>
    </row>
    <row r="191" spans="1:7" s="67" customFormat="1" ht="19.5" customHeight="1" thickBot="1" x14ac:dyDescent="0.25">
      <c r="A191" s="301">
        <v>5200</v>
      </c>
      <c r="B191" s="330" t="s">
        <v>984</v>
      </c>
      <c r="C191" s="308" t="s">
        <v>449</v>
      </c>
      <c r="D191" s="349" t="str">
        <f t="shared" si="4"/>
        <v xml:space="preserve"> X</v>
      </c>
      <c r="E191" s="285"/>
      <c r="F191" s="349" t="s">
        <v>458</v>
      </c>
      <c r="G191" s="284"/>
    </row>
    <row r="192" spans="1:7" s="67" customFormat="1" ht="14.25" x14ac:dyDescent="0.2">
      <c r="A192" s="398"/>
      <c r="B192" s="347" t="s">
        <v>141</v>
      </c>
      <c r="C192" s="407"/>
      <c r="D192" s="360">
        <f t="shared" si="4"/>
        <v>0</v>
      </c>
      <c r="E192" s="285"/>
      <c r="F192" s="360"/>
      <c r="G192" s="284"/>
    </row>
    <row r="193" spans="1:7" s="67" customFormat="1" ht="27" customHeight="1" x14ac:dyDescent="0.2">
      <c r="A193" s="297">
        <v>5211</v>
      </c>
      <c r="B193" s="402" t="s">
        <v>204</v>
      </c>
      <c r="C193" s="408" t="s">
        <v>398</v>
      </c>
      <c r="D193" s="381" t="str">
        <f t="shared" si="4"/>
        <v xml:space="preserve"> X</v>
      </c>
      <c r="E193" s="285"/>
      <c r="F193" s="381" t="s">
        <v>458</v>
      </c>
      <c r="G193" s="284"/>
    </row>
    <row r="194" spans="1:7" s="67" customFormat="1" ht="17.25" customHeight="1" x14ac:dyDescent="0.2">
      <c r="A194" s="301">
        <v>5221</v>
      </c>
      <c r="B194" s="112" t="s">
        <v>205</v>
      </c>
      <c r="C194" s="403" t="s">
        <v>399</v>
      </c>
      <c r="D194" s="349" t="str">
        <f t="shared" si="4"/>
        <v xml:space="preserve"> X</v>
      </c>
      <c r="E194" s="285"/>
      <c r="F194" s="349" t="s">
        <v>458</v>
      </c>
      <c r="G194" s="284"/>
    </row>
    <row r="195" spans="1:7" s="67" customFormat="1" ht="24.75" customHeight="1" x14ac:dyDescent="0.2">
      <c r="A195" s="301">
        <v>5231</v>
      </c>
      <c r="B195" s="112" t="s">
        <v>219</v>
      </c>
      <c r="C195" s="403" t="s">
        <v>400</v>
      </c>
      <c r="D195" s="349" t="str">
        <f t="shared" si="4"/>
        <v xml:space="preserve"> X</v>
      </c>
      <c r="E195" s="285"/>
      <c r="F195" s="349" t="s">
        <v>458</v>
      </c>
      <c r="G195" s="284"/>
    </row>
    <row r="196" spans="1:7" s="67" customFormat="1" ht="17.25" customHeight="1" x14ac:dyDescent="0.2">
      <c r="A196" s="301">
        <v>5241</v>
      </c>
      <c r="B196" s="112" t="s">
        <v>402</v>
      </c>
      <c r="C196" s="403" t="s">
        <v>401</v>
      </c>
      <c r="D196" s="349" t="str">
        <f t="shared" si="4"/>
        <v xml:space="preserve"> X</v>
      </c>
      <c r="E196" s="285"/>
      <c r="F196" s="349" t="s">
        <v>458</v>
      </c>
      <c r="G196" s="284"/>
    </row>
    <row r="197" spans="1:7" s="67" customFormat="1" ht="15" thickBot="1" x14ac:dyDescent="0.25">
      <c r="A197" s="301">
        <v>5300</v>
      </c>
      <c r="B197" s="330" t="s">
        <v>985</v>
      </c>
      <c r="C197" s="308" t="s">
        <v>449</v>
      </c>
      <c r="D197" s="349" t="str">
        <f t="shared" si="4"/>
        <v xml:space="preserve"> X</v>
      </c>
      <c r="E197" s="285"/>
      <c r="F197" s="349" t="s">
        <v>458</v>
      </c>
      <c r="G197" s="284"/>
    </row>
    <row r="198" spans="1:7" s="67" customFormat="1" ht="15" thickBot="1" x14ac:dyDescent="0.25">
      <c r="A198" s="282"/>
      <c r="B198" s="286" t="s">
        <v>141</v>
      </c>
      <c r="C198" s="291"/>
      <c r="D198" s="292">
        <f t="shared" si="4"/>
        <v>0</v>
      </c>
      <c r="E198" s="285"/>
      <c r="F198" s="292"/>
      <c r="G198" s="284"/>
    </row>
    <row r="199" spans="1:7" s="67" customFormat="1" ht="13.5" customHeight="1" x14ac:dyDescent="0.2">
      <c r="A199" s="301">
        <v>5311</v>
      </c>
      <c r="B199" s="112" t="s">
        <v>245</v>
      </c>
      <c r="C199" s="403" t="s">
        <v>405</v>
      </c>
      <c r="D199" s="349" t="str">
        <f t="shared" si="4"/>
        <v xml:space="preserve"> X</v>
      </c>
      <c r="E199" s="285"/>
      <c r="F199" s="349" t="s">
        <v>458</v>
      </c>
      <c r="G199" s="284"/>
    </row>
    <row r="200" spans="1:7" s="67" customFormat="1" ht="24.75" thickBot="1" x14ac:dyDescent="0.25">
      <c r="A200" s="301">
        <v>5400</v>
      </c>
      <c r="B200" s="330" t="s">
        <v>986</v>
      </c>
      <c r="C200" s="308" t="s">
        <v>449</v>
      </c>
      <c r="D200" s="349" t="str">
        <f t="shared" si="4"/>
        <v xml:space="preserve"> X</v>
      </c>
      <c r="E200" s="285"/>
      <c r="F200" s="349" t="s">
        <v>458</v>
      </c>
      <c r="G200" s="284"/>
    </row>
    <row r="201" spans="1:7" s="67" customFormat="1" ht="15" thickBot="1" x14ac:dyDescent="0.25">
      <c r="A201" s="282"/>
      <c r="B201" s="286" t="s">
        <v>141</v>
      </c>
      <c r="C201" s="291"/>
      <c r="D201" s="292">
        <f t="shared" ref="D201:D229" si="6">F201</f>
        <v>0</v>
      </c>
      <c r="E201" s="285"/>
      <c r="F201" s="292"/>
      <c r="G201" s="284"/>
    </row>
    <row r="202" spans="1:7" s="67" customFormat="1" ht="14.25" x14ac:dyDescent="0.2">
      <c r="A202" s="301">
        <v>5411</v>
      </c>
      <c r="B202" s="112" t="s">
        <v>246</v>
      </c>
      <c r="C202" s="403" t="s">
        <v>406</v>
      </c>
      <c r="D202" s="349" t="str">
        <f t="shared" si="6"/>
        <v xml:space="preserve"> X</v>
      </c>
      <c r="E202" s="285"/>
      <c r="F202" s="349" t="s">
        <v>458</v>
      </c>
      <c r="G202" s="284"/>
    </row>
    <row r="203" spans="1:7" s="67" customFormat="1" ht="14.25" x14ac:dyDescent="0.2">
      <c r="A203" s="301">
        <v>5421</v>
      </c>
      <c r="B203" s="112" t="s">
        <v>247</v>
      </c>
      <c r="C203" s="403" t="s">
        <v>407</v>
      </c>
      <c r="D203" s="349" t="str">
        <f t="shared" si="6"/>
        <v xml:space="preserve"> X</v>
      </c>
      <c r="E203" s="285"/>
      <c r="F203" s="349" t="s">
        <v>458</v>
      </c>
      <c r="G203" s="284"/>
    </row>
    <row r="204" spans="1:7" s="67" customFormat="1" ht="14.25" x14ac:dyDescent="0.2">
      <c r="A204" s="301">
        <v>5431</v>
      </c>
      <c r="B204" s="112" t="s">
        <v>409</v>
      </c>
      <c r="C204" s="403" t="s">
        <v>408</v>
      </c>
      <c r="D204" s="349" t="str">
        <f t="shared" si="6"/>
        <v xml:space="preserve"> X</v>
      </c>
      <c r="E204" s="285"/>
      <c r="F204" s="349" t="s">
        <v>458</v>
      </c>
      <c r="G204" s="284"/>
    </row>
    <row r="205" spans="1:7" s="67" customFormat="1" ht="15" thickBot="1" x14ac:dyDescent="0.25">
      <c r="A205" s="309">
        <v>5441</v>
      </c>
      <c r="B205" s="409" t="s">
        <v>332</v>
      </c>
      <c r="C205" s="410" t="s">
        <v>410</v>
      </c>
      <c r="D205" s="351" t="str">
        <f t="shared" si="6"/>
        <v xml:space="preserve"> X</v>
      </c>
      <c r="E205" s="285"/>
      <c r="F205" s="351" t="s">
        <v>458</v>
      </c>
      <c r="G205" s="284"/>
    </row>
    <row r="206" spans="1:7" s="70" customFormat="1" ht="59.25" customHeight="1" x14ac:dyDescent="0.2">
      <c r="A206" s="411" t="s">
        <v>35</v>
      </c>
      <c r="B206" s="412" t="s">
        <v>987</v>
      </c>
      <c r="C206" s="413" t="s">
        <v>449</v>
      </c>
      <c r="D206" s="349" t="str">
        <f t="shared" si="6"/>
        <v xml:space="preserve">        X</v>
      </c>
      <c r="E206" s="285"/>
      <c r="F206" s="349" t="s">
        <v>448</v>
      </c>
      <c r="G206" s="284"/>
    </row>
    <row r="207" spans="1:7" s="71" customFormat="1" ht="14.25" x14ac:dyDescent="0.2">
      <c r="A207" s="414"/>
      <c r="B207" s="415" t="s">
        <v>137</v>
      </c>
      <c r="C207" s="416"/>
      <c r="D207" s="306">
        <f t="shared" si="6"/>
        <v>0</v>
      </c>
      <c r="E207" s="285"/>
      <c r="F207" s="306"/>
      <c r="G207" s="284"/>
    </row>
    <row r="208" spans="1:7" s="72" customFormat="1" ht="41.25" x14ac:dyDescent="0.2">
      <c r="A208" s="417" t="s">
        <v>36</v>
      </c>
      <c r="B208" s="418" t="s">
        <v>988</v>
      </c>
      <c r="C208" s="419" t="s">
        <v>449</v>
      </c>
      <c r="D208" s="306" t="str">
        <f t="shared" si="6"/>
        <v xml:space="preserve">        X</v>
      </c>
      <c r="E208" s="285"/>
      <c r="F208" s="306" t="s">
        <v>448</v>
      </c>
      <c r="G208" s="284"/>
    </row>
    <row r="209" spans="1:8" s="72" customFormat="1" ht="14.25" x14ac:dyDescent="0.2">
      <c r="A209" s="417"/>
      <c r="B209" s="415" t="s">
        <v>137</v>
      </c>
      <c r="C209" s="419"/>
      <c r="D209" s="306" t="str">
        <f t="shared" si="6"/>
        <v xml:space="preserve">        X</v>
      </c>
      <c r="E209" s="285"/>
      <c r="F209" s="306" t="s">
        <v>448</v>
      </c>
      <c r="G209" s="284"/>
    </row>
    <row r="210" spans="1:8" s="72" customFormat="1" ht="14.25" x14ac:dyDescent="0.2">
      <c r="A210" s="417" t="s">
        <v>37</v>
      </c>
      <c r="B210" s="420" t="s">
        <v>255</v>
      </c>
      <c r="C210" s="421" t="s">
        <v>249</v>
      </c>
      <c r="D210" s="306" t="str">
        <f t="shared" si="6"/>
        <v xml:space="preserve">        X</v>
      </c>
      <c r="E210" s="285"/>
      <c r="F210" s="306" t="s">
        <v>448</v>
      </c>
      <c r="G210" s="284"/>
    </row>
    <row r="211" spans="1:8" s="73" customFormat="1" ht="14.25" x14ac:dyDescent="0.2">
      <c r="A211" s="417" t="s">
        <v>38</v>
      </c>
      <c r="B211" s="420" t="s">
        <v>254</v>
      </c>
      <c r="C211" s="421" t="s">
        <v>250</v>
      </c>
      <c r="D211" s="306" t="str">
        <f t="shared" si="6"/>
        <v xml:space="preserve">        X</v>
      </c>
      <c r="E211" s="285"/>
      <c r="F211" s="306" t="s">
        <v>448</v>
      </c>
      <c r="G211" s="284"/>
    </row>
    <row r="212" spans="1:8" s="72" customFormat="1" ht="13.5" customHeight="1" x14ac:dyDescent="0.2">
      <c r="A212" s="422" t="s">
        <v>39</v>
      </c>
      <c r="B212" s="420" t="s">
        <v>257</v>
      </c>
      <c r="C212" s="421" t="s">
        <v>251</v>
      </c>
      <c r="D212" s="306" t="str">
        <f t="shared" si="6"/>
        <v xml:space="preserve">        X</v>
      </c>
      <c r="E212" s="285"/>
      <c r="F212" s="306" t="s">
        <v>448</v>
      </c>
      <c r="G212" s="284"/>
      <c r="H212" s="74"/>
    </row>
    <row r="213" spans="1:8" s="72" customFormat="1" ht="31.5" customHeight="1" x14ac:dyDescent="0.2">
      <c r="A213" s="422" t="s">
        <v>40</v>
      </c>
      <c r="B213" s="418" t="s">
        <v>989</v>
      </c>
      <c r="C213" s="419" t="s">
        <v>449</v>
      </c>
      <c r="D213" s="306" t="str">
        <f t="shared" si="6"/>
        <v xml:space="preserve">        X</v>
      </c>
      <c r="E213" s="285"/>
      <c r="F213" s="306" t="s">
        <v>448</v>
      </c>
      <c r="G213" s="284"/>
      <c r="H213" s="74"/>
    </row>
    <row r="214" spans="1:8" s="72" customFormat="1" ht="14.25" x14ac:dyDescent="0.2">
      <c r="A214" s="422"/>
      <c r="B214" s="415" t="s">
        <v>137</v>
      </c>
      <c r="C214" s="419"/>
      <c r="D214" s="306">
        <f t="shared" si="6"/>
        <v>0</v>
      </c>
      <c r="E214" s="285"/>
      <c r="F214" s="306"/>
      <c r="G214" s="284"/>
      <c r="H214" s="74"/>
    </row>
    <row r="215" spans="1:8" s="72" customFormat="1" ht="29.25" customHeight="1" x14ac:dyDescent="0.2">
      <c r="A215" s="422" t="s">
        <v>41</v>
      </c>
      <c r="B215" s="420" t="s">
        <v>239</v>
      </c>
      <c r="C215" s="423" t="s">
        <v>258</v>
      </c>
      <c r="D215" s="306" t="str">
        <f t="shared" si="6"/>
        <v xml:space="preserve">        X</v>
      </c>
      <c r="E215" s="285"/>
      <c r="F215" s="306" t="s">
        <v>448</v>
      </c>
      <c r="G215" s="284"/>
      <c r="H215" s="74"/>
    </row>
    <row r="216" spans="1:8" s="72" customFormat="1" ht="25.5" x14ac:dyDescent="0.2">
      <c r="A216" s="422" t="s">
        <v>42</v>
      </c>
      <c r="B216" s="420" t="s">
        <v>990</v>
      </c>
      <c r="C216" s="419" t="s">
        <v>449</v>
      </c>
      <c r="D216" s="306" t="str">
        <f t="shared" si="6"/>
        <v xml:space="preserve">        X</v>
      </c>
      <c r="E216" s="285"/>
      <c r="F216" s="306" t="s">
        <v>448</v>
      </c>
      <c r="G216" s="284"/>
      <c r="H216" s="74"/>
    </row>
    <row r="217" spans="1:8" s="72" customFormat="1" ht="14.25" x14ac:dyDescent="0.2">
      <c r="A217" s="422"/>
      <c r="B217" s="415" t="s">
        <v>138</v>
      </c>
      <c r="C217" s="419"/>
      <c r="D217" s="306">
        <f t="shared" si="6"/>
        <v>0</v>
      </c>
      <c r="E217" s="285"/>
      <c r="F217" s="306"/>
      <c r="G217" s="284"/>
      <c r="H217" s="74"/>
    </row>
    <row r="218" spans="1:8" s="72" customFormat="1" ht="25.5" x14ac:dyDescent="0.2">
      <c r="A218" s="422" t="s">
        <v>43</v>
      </c>
      <c r="B218" s="415" t="s">
        <v>236</v>
      </c>
      <c r="C218" s="421" t="s">
        <v>262</v>
      </c>
      <c r="D218" s="306" t="str">
        <f t="shared" si="6"/>
        <v xml:space="preserve">        X</v>
      </c>
      <c r="E218" s="285"/>
      <c r="F218" s="306" t="s">
        <v>448</v>
      </c>
      <c r="G218" s="284"/>
      <c r="H218" s="74"/>
    </row>
    <row r="219" spans="1:8" s="72" customFormat="1" ht="25.5" x14ac:dyDescent="0.2">
      <c r="A219" s="424" t="s">
        <v>44</v>
      </c>
      <c r="B219" s="415" t="s">
        <v>235</v>
      </c>
      <c r="C219" s="423" t="s">
        <v>263</v>
      </c>
      <c r="D219" s="306" t="str">
        <f t="shared" si="6"/>
        <v xml:space="preserve">        X</v>
      </c>
      <c r="E219" s="285"/>
      <c r="F219" s="306" t="s">
        <v>448</v>
      </c>
      <c r="G219" s="284"/>
      <c r="H219" s="74"/>
    </row>
    <row r="220" spans="1:8" s="72" customFormat="1" ht="25.5" x14ac:dyDescent="0.2">
      <c r="A220" s="422" t="s">
        <v>45</v>
      </c>
      <c r="B220" s="425" t="s">
        <v>234</v>
      </c>
      <c r="C220" s="423" t="s">
        <v>264</v>
      </c>
      <c r="D220" s="306" t="str">
        <f t="shared" si="6"/>
        <v xml:space="preserve">        X</v>
      </c>
      <c r="E220" s="285"/>
      <c r="F220" s="306" t="s">
        <v>448</v>
      </c>
      <c r="G220" s="284"/>
      <c r="H220" s="74"/>
    </row>
    <row r="221" spans="1:8" s="72" customFormat="1" ht="28.5" x14ac:dyDescent="0.2">
      <c r="A221" s="422" t="s">
        <v>46</v>
      </c>
      <c r="B221" s="418" t="s">
        <v>991</v>
      </c>
      <c r="C221" s="419" t="s">
        <v>449</v>
      </c>
      <c r="D221" s="306" t="str">
        <f t="shared" si="6"/>
        <v xml:space="preserve">        X</v>
      </c>
      <c r="E221" s="285"/>
      <c r="F221" s="306" t="s">
        <v>448</v>
      </c>
      <c r="G221" s="284"/>
    </row>
    <row r="222" spans="1:8" s="72" customFormat="1" ht="14.25" x14ac:dyDescent="0.2">
      <c r="A222" s="422"/>
      <c r="B222" s="415" t="s">
        <v>137</v>
      </c>
      <c r="C222" s="419"/>
      <c r="D222" s="306">
        <f t="shared" si="6"/>
        <v>0</v>
      </c>
      <c r="E222" s="285"/>
      <c r="F222" s="306"/>
      <c r="G222" s="284"/>
    </row>
    <row r="223" spans="1:8" s="72" customFormat="1" ht="25.5" x14ac:dyDescent="0.2">
      <c r="A223" s="424" t="s">
        <v>47</v>
      </c>
      <c r="B223" s="420" t="s">
        <v>237</v>
      </c>
      <c r="C223" s="426" t="s">
        <v>266</v>
      </c>
      <c r="D223" s="306" t="str">
        <f t="shared" si="6"/>
        <v xml:space="preserve">        X</v>
      </c>
      <c r="E223" s="285"/>
      <c r="F223" s="306" t="s">
        <v>448</v>
      </c>
      <c r="G223" s="284"/>
    </row>
    <row r="224" spans="1:8" s="72" customFormat="1" ht="55.5" x14ac:dyDescent="0.2">
      <c r="A224" s="422" t="s">
        <v>48</v>
      </c>
      <c r="B224" s="418" t="s">
        <v>992</v>
      </c>
      <c r="C224" s="419" t="s">
        <v>449</v>
      </c>
      <c r="D224" s="306" t="str">
        <f t="shared" si="6"/>
        <v xml:space="preserve">        X</v>
      </c>
      <c r="E224" s="285"/>
      <c r="F224" s="306" t="s">
        <v>448</v>
      </c>
      <c r="G224" s="284"/>
    </row>
    <row r="225" spans="1:7" s="72" customFormat="1" ht="14.25" x14ac:dyDescent="0.2">
      <c r="A225" s="422"/>
      <c r="B225" s="415" t="s">
        <v>137</v>
      </c>
      <c r="C225" s="419"/>
      <c r="D225" s="306">
        <f t="shared" si="6"/>
        <v>0</v>
      </c>
      <c r="E225" s="285"/>
      <c r="F225" s="306"/>
      <c r="G225" s="284"/>
    </row>
    <row r="226" spans="1:7" s="72" customFormat="1" ht="14.25" x14ac:dyDescent="0.2">
      <c r="A226" s="422" t="s">
        <v>49</v>
      </c>
      <c r="B226" s="420" t="s">
        <v>267</v>
      </c>
      <c r="C226" s="421" t="s">
        <v>270</v>
      </c>
      <c r="D226" s="306" t="str">
        <f t="shared" si="6"/>
        <v xml:space="preserve">        X</v>
      </c>
      <c r="E226" s="285"/>
      <c r="F226" s="306" t="s">
        <v>448</v>
      </c>
      <c r="G226" s="284"/>
    </row>
    <row r="227" spans="1:7" s="72" customFormat="1" ht="15.75" customHeight="1" x14ac:dyDescent="0.2">
      <c r="A227" s="424" t="s">
        <v>54</v>
      </c>
      <c r="B227" s="420" t="s">
        <v>268</v>
      </c>
      <c r="C227" s="426" t="s">
        <v>271</v>
      </c>
      <c r="D227" s="306" t="str">
        <f t="shared" si="6"/>
        <v xml:space="preserve">        X</v>
      </c>
      <c r="E227" s="285"/>
      <c r="F227" s="306" t="s">
        <v>448</v>
      </c>
      <c r="G227" s="284"/>
    </row>
    <row r="228" spans="1:7" s="72" customFormat="1" ht="38.25" x14ac:dyDescent="0.2">
      <c r="A228" s="422" t="s">
        <v>55</v>
      </c>
      <c r="B228" s="420" t="s">
        <v>269</v>
      </c>
      <c r="C228" s="423" t="s">
        <v>272</v>
      </c>
      <c r="D228" s="306" t="str">
        <f t="shared" si="6"/>
        <v xml:space="preserve">        X</v>
      </c>
      <c r="E228" s="285"/>
      <c r="F228" s="306" t="s">
        <v>448</v>
      </c>
      <c r="G228" s="284"/>
    </row>
    <row r="229" spans="1:7" s="72" customFormat="1" ht="26.25" thickBot="1" x14ac:dyDescent="0.25">
      <c r="A229" s="427" t="s">
        <v>56</v>
      </c>
      <c r="B229" s="428" t="s">
        <v>238</v>
      </c>
      <c r="C229" s="429" t="s">
        <v>273</v>
      </c>
      <c r="D229" s="312" t="str">
        <f t="shared" si="6"/>
        <v xml:space="preserve">        X</v>
      </c>
      <c r="E229" s="285"/>
      <c r="F229" s="312" t="s">
        <v>448</v>
      </c>
      <c r="G229" s="284"/>
    </row>
    <row r="230" spans="1:7" s="13" customFormat="1" ht="14.25" x14ac:dyDescent="0.2">
      <c r="A230" s="430"/>
      <c r="B230" s="431"/>
      <c r="C230" s="432"/>
      <c r="D230" s="432"/>
      <c r="E230" s="432"/>
      <c r="F230" s="433"/>
      <c r="G230" s="434"/>
    </row>
    <row r="231" spans="1:7" s="13" customFormat="1" ht="14.25" x14ac:dyDescent="0.2">
      <c r="A231" s="430"/>
      <c r="B231" s="435"/>
      <c r="C231" s="436"/>
      <c r="D231" s="436"/>
      <c r="E231" s="436"/>
      <c r="F231" s="433"/>
      <c r="G231" s="434"/>
    </row>
    <row r="232" spans="1:7" s="13" customFormat="1" ht="14.25" x14ac:dyDescent="0.2">
      <c r="A232" s="430"/>
      <c r="B232" s="437"/>
      <c r="C232" s="436"/>
      <c r="D232" s="436"/>
      <c r="E232" s="436"/>
      <c r="F232" s="433"/>
      <c r="G232" s="434"/>
    </row>
    <row r="233" spans="1:7" s="13" customFormat="1" ht="14.25" x14ac:dyDescent="0.2">
      <c r="A233" s="430"/>
      <c r="B233" s="438"/>
      <c r="C233" s="439"/>
      <c r="D233" s="439"/>
      <c r="E233" s="439"/>
      <c r="F233" s="433"/>
      <c r="G233" s="434"/>
    </row>
    <row r="234" spans="1:7" s="13" customFormat="1" ht="14.25" x14ac:dyDescent="0.2">
      <c r="A234" s="430"/>
      <c r="B234" s="435"/>
      <c r="C234" s="436"/>
      <c r="D234" s="436"/>
      <c r="E234" s="436"/>
      <c r="F234" s="433"/>
      <c r="G234" s="434"/>
    </row>
    <row r="235" spans="1:7" s="13" customFormat="1" ht="14.25" x14ac:dyDescent="0.2">
      <c r="A235" s="430"/>
      <c r="B235" s="440"/>
      <c r="C235" s="436"/>
      <c r="D235" s="436"/>
      <c r="E235" s="436"/>
      <c r="F235" s="433"/>
      <c r="G235" s="434"/>
    </row>
    <row r="236" spans="1:7" s="13" customFormat="1" x14ac:dyDescent="0.2">
      <c r="A236" s="430"/>
      <c r="B236" s="440"/>
      <c r="C236" s="436"/>
      <c r="D236" s="436"/>
      <c r="E236" s="436"/>
      <c r="F236" s="441"/>
      <c r="G236" s="442"/>
    </row>
    <row r="237" spans="1:7" s="13" customFormat="1" x14ac:dyDescent="0.2">
      <c r="A237" s="430"/>
      <c r="B237" s="440"/>
      <c r="C237" s="436"/>
      <c r="D237" s="436"/>
      <c r="E237" s="436"/>
      <c r="F237" s="441"/>
      <c r="G237" s="442"/>
    </row>
    <row r="238" spans="1:7" s="13" customFormat="1" x14ac:dyDescent="0.2">
      <c r="A238" s="430"/>
      <c r="B238" s="440"/>
      <c r="C238" s="436"/>
      <c r="D238" s="436"/>
      <c r="E238" s="436"/>
      <c r="F238" s="441"/>
      <c r="G238" s="442"/>
    </row>
    <row r="239" spans="1:7" s="13" customFormat="1" x14ac:dyDescent="0.2">
      <c r="A239" s="430"/>
      <c r="B239" s="438"/>
      <c r="C239" s="439"/>
      <c r="D239" s="439"/>
      <c r="E239" s="439"/>
      <c r="F239" s="441"/>
      <c r="G239" s="442"/>
    </row>
    <row r="240" spans="1:7" s="13" customFormat="1" x14ac:dyDescent="0.2">
      <c r="A240" s="430"/>
      <c r="B240" s="440"/>
      <c r="C240" s="436"/>
      <c r="D240" s="436"/>
      <c r="E240" s="436"/>
      <c r="F240" s="441"/>
      <c r="G240" s="442"/>
    </row>
    <row r="241" spans="1:7" s="13" customFormat="1" x14ac:dyDescent="0.2">
      <c r="A241" s="430"/>
      <c r="B241" s="440"/>
      <c r="C241" s="436"/>
      <c r="D241" s="436"/>
      <c r="E241" s="436"/>
      <c r="F241" s="441"/>
      <c r="G241" s="442"/>
    </row>
    <row r="242" spans="1:7" s="13" customFormat="1" x14ac:dyDescent="0.2">
      <c r="A242" s="430"/>
      <c r="B242" s="440"/>
      <c r="C242" s="436"/>
      <c r="D242" s="436"/>
      <c r="E242" s="436"/>
      <c r="F242" s="441"/>
      <c r="G242" s="442"/>
    </row>
    <row r="243" spans="1:7" s="13" customFormat="1" x14ac:dyDescent="0.2">
      <c r="A243" s="430"/>
      <c r="B243" s="440"/>
      <c r="C243" s="436"/>
      <c r="D243" s="436"/>
      <c r="E243" s="436"/>
      <c r="F243" s="441"/>
      <c r="G243" s="442"/>
    </row>
    <row r="244" spans="1:7" s="13" customFormat="1" x14ac:dyDescent="0.2">
      <c r="A244" s="430"/>
      <c r="B244" s="440"/>
      <c r="C244" s="436"/>
      <c r="D244" s="436"/>
      <c r="E244" s="436"/>
      <c r="F244" s="441"/>
      <c r="G244" s="442"/>
    </row>
    <row r="245" spans="1:7" s="13" customFormat="1" x14ac:dyDescent="0.2">
      <c r="A245" s="430"/>
      <c r="B245" s="440"/>
      <c r="C245" s="436"/>
      <c r="D245" s="436"/>
      <c r="E245" s="436"/>
      <c r="F245" s="441"/>
      <c r="G245" s="442"/>
    </row>
    <row r="246" spans="1:7" s="13" customFormat="1" x14ac:dyDescent="0.2">
      <c r="A246" s="430"/>
      <c r="B246" s="438"/>
      <c r="C246" s="439"/>
      <c r="D246" s="439"/>
      <c r="E246" s="439"/>
      <c r="F246" s="441"/>
      <c r="G246" s="442"/>
    </row>
    <row r="247" spans="1:7" s="13" customFormat="1" x14ac:dyDescent="0.2">
      <c r="A247" s="430"/>
      <c r="B247" s="440"/>
      <c r="C247" s="436"/>
      <c r="D247" s="436"/>
      <c r="E247" s="436"/>
      <c r="F247" s="441"/>
      <c r="G247" s="442"/>
    </row>
    <row r="248" spans="1:7" s="13" customFormat="1" x14ac:dyDescent="0.2">
      <c r="A248" s="430"/>
      <c r="B248" s="435"/>
      <c r="C248" s="436"/>
      <c r="D248" s="436"/>
      <c r="E248" s="436"/>
      <c r="F248" s="441"/>
      <c r="G248" s="442"/>
    </row>
    <row r="249" spans="1:7" s="13" customFormat="1" x14ac:dyDescent="0.2">
      <c r="A249" s="430"/>
      <c r="B249" s="440"/>
      <c r="C249" s="436"/>
      <c r="D249" s="436"/>
      <c r="E249" s="436"/>
      <c r="F249" s="441"/>
      <c r="G249" s="442"/>
    </row>
    <row r="250" spans="1:7" s="13" customFormat="1" x14ac:dyDescent="0.2">
      <c r="A250" s="430"/>
      <c r="B250" s="443"/>
      <c r="C250" s="436"/>
      <c r="D250" s="436"/>
      <c r="E250" s="436"/>
      <c r="F250" s="441"/>
      <c r="G250" s="442"/>
    </row>
    <row r="251" spans="1:7" s="13" customFormat="1" x14ac:dyDescent="0.2">
      <c r="A251" s="430"/>
      <c r="B251" s="438"/>
      <c r="C251" s="439"/>
      <c r="D251" s="439"/>
      <c r="E251" s="439"/>
      <c r="F251" s="441"/>
      <c r="G251" s="442"/>
    </row>
    <row r="252" spans="1:7" s="13" customFormat="1" x14ac:dyDescent="0.2">
      <c r="A252" s="430"/>
      <c r="B252" s="440"/>
      <c r="C252" s="436"/>
      <c r="D252" s="436"/>
      <c r="E252" s="436"/>
      <c r="F252" s="441"/>
      <c r="G252" s="442"/>
    </row>
    <row r="253" spans="1:7" s="13" customFormat="1" x14ac:dyDescent="0.2">
      <c r="A253" s="430"/>
      <c r="B253" s="440"/>
      <c r="C253" s="436"/>
      <c r="D253" s="436"/>
      <c r="E253" s="436"/>
      <c r="F253" s="441"/>
      <c r="G253" s="442"/>
    </row>
    <row r="254" spans="1:7" s="13" customFormat="1" x14ac:dyDescent="0.2">
      <c r="A254" s="430"/>
      <c r="B254" s="438"/>
      <c r="C254" s="439"/>
      <c r="D254" s="439"/>
      <c r="E254" s="439"/>
      <c r="F254" s="441"/>
      <c r="G254" s="442"/>
    </row>
    <row r="255" spans="1:7" s="13" customFormat="1" x14ac:dyDescent="0.2">
      <c r="A255" s="430"/>
      <c r="B255" s="440"/>
      <c r="C255" s="436"/>
      <c r="D255" s="436"/>
      <c r="E255" s="436"/>
      <c r="F255" s="441"/>
      <c r="G255" s="442"/>
    </row>
    <row r="256" spans="1:7" s="13" customFormat="1" x14ac:dyDescent="0.2">
      <c r="A256" s="430"/>
      <c r="B256" s="440"/>
      <c r="C256" s="436"/>
      <c r="D256" s="436"/>
      <c r="E256" s="436"/>
      <c r="F256" s="441"/>
      <c r="G256" s="442"/>
    </row>
    <row r="257" spans="1:7" s="13" customFormat="1" x14ac:dyDescent="0.2">
      <c r="A257" s="430"/>
      <c r="B257" s="443"/>
      <c r="C257" s="436"/>
      <c r="D257" s="436"/>
      <c r="E257" s="436"/>
      <c r="F257" s="441"/>
      <c r="G257" s="442"/>
    </row>
    <row r="258" spans="1:7" s="13" customFormat="1" x14ac:dyDescent="0.2">
      <c r="A258" s="430"/>
      <c r="B258" s="438"/>
      <c r="C258" s="439"/>
      <c r="D258" s="439"/>
      <c r="E258" s="439"/>
      <c r="F258" s="441"/>
      <c r="G258" s="442"/>
    </row>
    <row r="259" spans="1:7" s="13" customFormat="1" x14ac:dyDescent="0.2">
      <c r="A259" s="430"/>
      <c r="B259" s="440"/>
      <c r="C259" s="436"/>
      <c r="D259" s="436"/>
      <c r="E259" s="436"/>
      <c r="F259" s="441"/>
      <c r="G259" s="442"/>
    </row>
    <row r="260" spans="1:7" s="13" customFormat="1" x14ac:dyDescent="0.2">
      <c r="A260" s="430"/>
      <c r="B260" s="440"/>
      <c r="C260" s="436"/>
      <c r="D260" s="436"/>
      <c r="E260" s="436"/>
      <c r="F260" s="441"/>
      <c r="G260" s="442"/>
    </row>
    <row r="261" spans="1:7" s="13" customFormat="1" x14ac:dyDescent="0.2">
      <c r="A261" s="430"/>
      <c r="B261" s="438"/>
      <c r="C261" s="439"/>
      <c r="D261" s="439"/>
      <c r="E261" s="439"/>
      <c r="F261" s="441"/>
      <c r="G261" s="442"/>
    </row>
    <row r="262" spans="1:7" s="13" customFormat="1" x14ac:dyDescent="0.2">
      <c r="A262" s="430"/>
      <c r="B262" s="440"/>
      <c r="C262" s="436"/>
      <c r="D262" s="436"/>
      <c r="E262" s="436"/>
      <c r="F262" s="441"/>
      <c r="G262" s="442"/>
    </row>
    <row r="263" spans="1:7" s="13" customFormat="1" x14ac:dyDescent="0.2">
      <c r="A263" s="430"/>
      <c r="B263" s="440"/>
      <c r="C263" s="436"/>
      <c r="D263" s="436"/>
      <c r="E263" s="436"/>
      <c r="F263" s="441"/>
      <c r="G263" s="442"/>
    </row>
    <row r="264" spans="1:7" s="13" customFormat="1" x14ac:dyDescent="0.2">
      <c r="A264" s="430"/>
      <c r="B264" s="440"/>
      <c r="C264" s="436"/>
      <c r="D264" s="436"/>
      <c r="E264" s="436"/>
      <c r="F264" s="441"/>
      <c r="G264" s="442"/>
    </row>
    <row r="265" spans="1:7" s="13" customFormat="1" x14ac:dyDescent="0.2">
      <c r="A265" s="430"/>
      <c r="B265" s="440"/>
      <c r="C265" s="436"/>
      <c r="D265" s="436"/>
      <c r="E265" s="436"/>
      <c r="F265" s="441"/>
      <c r="G265" s="442"/>
    </row>
    <row r="266" spans="1:7" s="13" customFormat="1" x14ac:dyDescent="0.2">
      <c r="A266" s="430"/>
      <c r="B266" s="440"/>
      <c r="C266" s="436"/>
      <c r="D266" s="436"/>
      <c r="E266" s="436"/>
      <c r="F266" s="441"/>
      <c r="G266" s="442"/>
    </row>
    <row r="267" spans="1:7" s="13" customFormat="1" x14ac:dyDescent="0.2">
      <c r="A267" s="430"/>
      <c r="B267" s="438"/>
      <c r="C267" s="439"/>
      <c r="D267" s="439"/>
      <c r="E267" s="439"/>
      <c r="F267" s="441"/>
      <c r="G267" s="442"/>
    </row>
    <row r="268" spans="1:7" s="13" customFormat="1" x14ac:dyDescent="0.2">
      <c r="A268" s="430"/>
      <c r="B268" s="440"/>
      <c r="C268" s="436"/>
      <c r="D268" s="436"/>
      <c r="E268" s="436"/>
      <c r="F268" s="441"/>
      <c r="G268" s="442"/>
    </row>
    <row r="269" spans="1:7" s="13" customFormat="1" x14ac:dyDescent="0.2">
      <c r="A269" s="430"/>
      <c r="B269" s="440"/>
      <c r="C269" s="436"/>
      <c r="D269" s="436"/>
      <c r="E269" s="436"/>
      <c r="F269" s="441"/>
      <c r="G269" s="442"/>
    </row>
    <row r="270" spans="1:7" s="13" customFormat="1" x14ac:dyDescent="0.2">
      <c r="A270" s="430"/>
      <c r="B270" s="440"/>
      <c r="C270" s="436"/>
      <c r="D270" s="436"/>
      <c r="E270" s="436"/>
      <c r="F270" s="441"/>
      <c r="G270" s="442"/>
    </row>
    <row r="271" spans="1:7" s="13" customFormat="1" x14ac:dyDescent="0.2">
      <c r="A271" s="430"/>
      <c r="B271" s="435"/>
      <c r="C271" s="436"/>
      <c r="D271" s="436"/>
      <c r="E271" s="436"/>
      <c r="F271" s="441"/>
      <c r="G271" s="442"/>
    </row>
    <row r="272" spans="1:7" s="13" customFormat="1" x14ac:dyDescent="0.2">
      <c r="A272" s="430"/>
      <c r="B272" s="435"/>
      <c r="C272" s="436"/>
      <c r="D272" s="436"/>
      <c r="E272" s="436"/>
      <c r="F272" s="441"/>
      <c r="G272" s="442"/>
    </row>
    <row r="273" spans="1:7" s="13" customFormat="1" x14ac:dyDescent="0.2">
      <c r="A273" s="430"/>
      <c r="B273" s="435"/>
      <c r="C273" s="436"/>
      <c r="D273" s="436"/>
      <c r="E273" s="436"/>
      <c r="F273" s="441"/>
      <c r="G273" s="442"/>
    </row>
    <row r="274" spans="1:7" s="13" customFormat="1" x14ac:dyDescent="0.2">
      <c r="A274" s="430"/>
      <c r="B274" s="435"/>
      <c r="C274" s="436"/>
      <c r="D274" s="436"/>
      <c r="E274" s="436"/>
      <c r="F274" s="441"/>
      <c r="G274" s="442"/>
    </row>
    <row r="275" spans="1:7" s="13" customFormat="1" x14ac:dyDescent="0.2">
      <c r="A275" s="430"/>
      <c r="B275" s="435"/>
      <c r="C275" s="436"/>
      <c r="D275" s="436"/>
      <c r="E275" s="436"/>
      <c r="F275" s="441"/>
      <c r="G275" s="442"/>
    </row>
    <row r="276" spans="1:7" s="13" customFormat="1" x14ac:dyDescent="0.2">
      <c r="A276" s="430"/>
      <c r="B276" s="440"/>
      <c r="C276" s="436"/>
      <c r="D276" s="436"/>
      <c r="E276" s="436"/>
      <c r="F276" s="441"/>
      <c r="G276" s="442"/>
    </row>
    <row r="277" spans="1:7" s="13" customFormat="1" x14ac:dyDescent="0.2">
      <c r="A277" s="430"/>
      <c r="B277" s="440"/>
      <c r="C277" s="436"/>
      <c r="D277" s="436"/>
      <c r="E277" s="436"/>
      <c r="F277" s="441"/>
      <c r="G277" s="442"/>
    </row>
    <row r="278" spans="1:7" s="13" customFormat="1" x14ac:dyDescent="0.2">
      <c r="A278" s="430"/>
      <c r="B278" s="440"/>
      <c r="C278" s="436"/>
      <c r="D278" s="436"/>
      <c r="E278" s="436"/>
      <c r="F278" s="441"/>
      <c r="G278" s="442"/>
    </row>
    <row r="279" spans="1:7" s="13" customFormat="1" x14ac:dyDescent="0.2">
      <c r="A279" s="430"/>
      <c r="B279" s="437"/>
      <c r="C279" s="436"/>
      <c r="D279" s="436"/>
      <c r="E279" s="436"/>
      <c r="F279" s="441"/>
      <c r="G279" s="442"/>
    </row>
    <row r="280" spans="1:7" s="13" customFormat="1" x14ac:dyDescent="0.2">
      <c r="A280" s="430"/>
      <c r="B280" s="435"/>
      <c r="C280" s="439"/>
      <c r="D280" s="439"/>
      <c r="E280" s="439"/>
      <c r="F280" s="441"/>
      <c r="G280" s="442"/>
    </row>
    <row r="281" spans="1:7" s="13" customFormat="1" ht="65.25" customHeight="1" x14ac:dyDescent="0.2">
      <c r="A281" s="430"/>
      <c r="B281" s="440"/>
      <c r="C281" s="436"/>
      <c r="D281" s="436"/>
      <c r="E281" s="436"/>
      <c r="F281" s="441"/>
      <c r="G281" s="442"/>
    </row>
    <row r="282" spans="1:7" s="13" customFormat="1" ht="39.75" customHeight="1" x14ac:dyDescent="0.2">
      <c r="A282" s="430"/>
      <c r="B282" s="440"/>
      <c r="C282" s="436"/>
      <c r="D282" s="436"/>
      <c r="E282" s="436"/>
      <c r="F282" s="441"/>
      <c r="G282" s="442"/>
    </row>
    <row r="283" spans="1:7" s="13" customFormat="1" x14ac:dyDescent="0.2">
      <c r="A283" s="430"/>
      <c r="B283" s="440"/>
      <c r="C283" s="436"/>
      <c r="D283" s="436"/>
      <c r="E283" s="436"/>
      <c r="F283" s="441"/>
      <c r="G283" s="442"/>
    </row>
    <row r="284" spans="1:7" s="13" customFormat="1" x14ac:dyDescent="0.2">
      <c r="A284" s="430"/>
      <c r="B284" s="440"/>
      <c r="C284" s="436"/>
      <c r="D284" s="436"/>
      <c r="E284" s="436"/>
      <c r="F284" s="441"/>
      <c r="G284" s="442"/>
    </row>
    <row r="285" spans="1:7" s="13" customFormat="1" x14ac:dyDescent="0.2">
      <c r="A285" s="430"/>
      <c r="B285" s="440"/>
      <c r="C285" s="436"/>
      <c r="D285" s="436"/>
      <c r="E285" s="436"/>
      <c r="F285" s="441"/>
      <c r="G285" s="442"/>
    </row>
    <row r="286" spans="1:7" s="13" customFormat="1" x14ac:dyDescent="0.2">
      <c r="A286" s="430"/>
      <c r="B286" s="440"/>
      <c r="C286" s="436"/>
      <c r="D286" s="436"/>
      <c r="E286" s="436"/>
      <c r="F286" s="441"/>
      <c r="G286" s="442"/>
    </row>
    <row r="287" spans="1:7" s="13" customFormat="1" x14ac:dyDescent="0.2">
      <c r="A287" s="430"/>
      <c r="B287" s="440"/>
      <c r="C287" s="436"/>
      <c r="D287" s="436"/>
      <c r="E287" s="436"/>
      <c r="F287" s="441"/>
      <c r="G287" s="442"/>
    </row>
    <row r="288" spans="1:7" s="13" customFormat="1" x14ac:dyDescent="0.2">
      <c r="A288" s="430"/>
      <c r="B288" s="440"/>
      <c r="C288" s="436"/>
      <c r="D288" s="436"/>
      <c r="E288" s="436"/>
      <c r="F288" s="441"/>
      <c r="G288" s="442"/>
    </row>
    <row r="289" spans="1:7" s="13" customFormat="1" x14ac:dyDescent="0.2">
      <c r="A289" s="430"/>
      <c r="B289" s="440"/>
      <c r="C289" s="436"/>
      <c r="D289" s="436"/>
      <c r="E289" s="436"/>
      <c r="F289" s="441"/>
      <c r="G289" s="442"/>
    </row>
    <row r="290" spans="1:7" s="13" customFormat="1" x14ac:dyDescent="0.2">
      <c r="A290" s="430"/>
      <c r="B290" s="440"/>
      <c r="C290" s="436"/>
      <c r="D290" s="436"/>
      <c r="E290" s="436"/>
      <c r="F290" s="441"/>
      <c r="G290" s="442"/>
    </row>
    <row r="291" spans="1:7" s="13" customFormat="1" x14ac:dyDescent="0.2">
      <c r="A291" s="430"/>
      <c r="B291" s="440"/>
      <c r="C291" s="436"/>
      <c r="D291" s="436"/>
      <c r="E291" s="436"/>
      <c r="F291" s="441"/>
      <c r="G291" s="442"/>
    </row>
    <row r="292" spans="1:7" s="13" customFormat="1" x14ac:dyDescent="0.2">
      <c r="A292" s="430"/>
      <c r="B292" s="440"/>
      <c r="C292" s="436"/>
      <c r="D292" s="436"/>
      <c r="E292" s="436"/>
      <c r="F292" s="441"/>
      <c r="G292" s="442"/>
    </row>
    <row r="293" spans="1:7" s="13" customFormat="1" x14ac:dyDescent="0.2">
      <c r="A293" s="430"/>
      <c r="B293" s="440"/>
      <c r="C293" s="436"/>
      <c r="D293" s="436"/>
      <c r="E293" s="436"/>
      <c r="F293" s="441"/>
      <c r="G293" s="442"/>
    </row>
    <row r="294" spans="1:7" s="13" customFormat="1" x14ac:dyDescent="0.2">
      <c r="A294" s="430"/>
      <c r="B294" s="444"/>
      <c r="C294" s="436"/>
      <c r="D294" s="436"/>
      <c r="E294" s="436"/>
      <c r="F294" s="441"/>
      <c r="G294" s="442"/>
    </row>
    <row r="295" spans="1:7" s="13" customFormat="1" x14ac:dyDescent="0.2">
      <c r="A295" s="430"/>
      <c r="B295" s="440"/>
      <c r="C295" s="436"/>
      <c r="D295" s="436"/>
      <c r="E295" s="436"/>
      <c r="F295" s="441"/>
      <c r="G295" s="442"/>
    </row>
    <row r="296" spans="1:7" s="13" customFormat="1" x14ac:dyDescent="0.2">
      <c r="A296" s="430"/>
      <c r="B296" s="445"/>
      <c r="C296" s="436"/>
      <c r="D296" s="436"/>
      <c r="E296" s="436"/>
      <c r="F296" s="441"/>
      <c r="G296" s="442"/>
    </row>
    <row r="297" spans="1:7" s="13" customFormat="1" x14ac:dyDescent="0.2">
      <c r="A297" s="430"/>
      <c r="B297" s="445"/>
      <c r="C297" s="436"/>
      <c r="D297" s="436"/>
      <c r="E297" s="436"/>
      <c r="F297" s="441"/>
      <c r="G297" s="442"/>
    </row>
    <row r="298" spans="1:7" s="13" customFormat="1" x14ac:dyDescent="0.2">
      <c r="A298" s="430"/>
      <c r="B298" s="445"/>
      <c r="C298" s="446"/>
      <c r="D298" s="446"/>
      <c r="E298" s="446"/>
      <c r="F298" s="441"/>
      <c r="G298" s="442"/>
    </row>
    <row r="299" spans="1:7" s="13" customFormat="1" x14ac:dyDescent="0.2">
      <c r="A299" s="430"/>
      <c r="B299" s="445"/>
      <c r="C299" s="446"/>
      <c r="D299" s="446"/>
      <c r="E299" s="446"/>
      <c r="F299" s="441"/>
      <c r="G299" s="442"/>
    </row>
    <row r="300" spans="1:7" s="13" customFormat="1" x14ac:dyDescent="0.2">
      <c r="A300" s="430"/>
      <c r="B300" s="447"/>
      <c r="C300" s="446"/>
      <c r="D300" s="446"/>
      <c r="E300" s="446"/>
      <c r="F300" s="441"/>
      <c r="G300" s="442"/>
    </row>
    <row r="301" spans="1:7" s="13" customFormat="1" x14ac:dyDescent="0.2">
      <c r="A301" s="430"/>
      <c r="B301" s="440"/>
      <c r="C301" s="436"/>
      <c r="D301" s="436"/>
      <c r="E301" s="436"/>
      <c r="F301" s="441"/>
      <c r="G301" s="442"/>
    </row>
    <row r="302" spans="1:7" s="13" customFormat="1" x14ac:dyDescent="0.2">
      <c r="A302" s="430"/>
      <c r="B302" s="440"/>
      <c r="C302" s="436"/>
      <c r="D302" s="436"/>
      <c r="E302" s="436"/>
      <c r="F302" s="441"/>
      <c r="G302" s="442"/>
    </row>
    <row r="303" spans="1:7" s="13" customFormat="1" x14ac:dyDescent="0.2">
      <c r="A303" s="430"/>
      <c r="B303" s="440"/>
      <c r="C303" s="436"/>
      <c r="D303" s="436"/>
      <c r="E303" s="436"/>
      <c r="F303" s="441"/>
      <c r="G303" s="442"/>
    </row>
    <row r="304" spans="1:7" s="13" customFormat="1" x14ac:dyDescent="0.2">
      <c r="A304" s="12"/>
      <c r="B304" s="19"/>
      <c r="C304" s="36"/>
      <c r="D304" s="36"/>
      <c r="E304" s="36"/>
      <c r="G304" s="14"/>
    </row>
    <row r="305" spans="1:7" s="13" customFormat="1" x14ac:dyDescent="0.2">
      <c r="A305" s="12"/>
      <c r="B305" s="20"/>
      <c r="C305" s="36"/>
      <c r="D305" s="36"/>
      <c r="E305" s="36"/>
      <c r="G305" s="14"/>
    </row>
    <row r="306" spans="1:7" s="13" customFormat="1" x14ac:dyDescent="0.2">
      <c r="A306" s="12"/>
      <c r="B306" s="20"/>
      <c r="C306" s="39"/>
      <c r="D306" s="39"/>
      <c r="E306" s="39"/>
      <c r="G306" s="14"/>
    </row>
    <row r="307" spans="1:7" s="13" customFormat="1" x14ac:dyDescent="0.2">
      <c r="A307" s="12"/>
      <c r="B307" s="21"/>
      <c r="C307" s="39"/>
      <c r="D307" s="39"/>
      <c r="E307" s="39"/>
      <c r="G307" s="14"/>
    </row>
    <row r="308" spans="1:7" s="13" customFormat="1" x14ac:dyDescent="0.2">
      <c r="A308" s="12"/>
      <c r="B308" s="20"/>
      <c r="C308" s="39"/>
      <c r="D308" s="39"/>
      <c r="E308" s="39"/>
      <c r="G308" s="14"/>
    </row>
    <row r="309" spans="1:7" s="13" customFormat="1" x14ac:dyDescent="0.2">
      <c r="A309" s="12"/>
      <c r="B309" s="20"/>
      <c r="C309" s="39"/>
      <c r="D309" s="39"/>
      <c r="E309" s="39"/>
      <c r="G309" s="14"/>
    </row>
    <row r="310" spans="1:7" s="13" customFormat="1" x14ac:dyDescent="0.2">
      <c r="A310" s="12"/>
      <c r="B310" s="20"/>
      <c r="C310" s="39"/>
      <c r="D310" s="39"/>
      <c r="E310" s="39"/>
      <c r="G310" s="14"/>
    </row>
    <row r="311" spans="1:7" s="13" customFormat="1" x14ac:dyDescent="0.2">
      <c r="A311" s="12"/>
      <c r="B311" s="20"/>
      <c r="C311" s="39"/>
      <c r="D311" s="39"/>
      <c r="E311" s="39"/>
      <c r="G311" s="14"/>
    </row>
    <row r="312" spans="1:7" s="13" customFormat="1" x14ac:dyDescent="0.2">
      <c r="A312" s="12"/>
      <c r="B312" s="20"/>
      <c r="C312" s="39"/>
      <c r="D312" s="39"/>
      <c r="E312" s="39"/>
      <c r="G312" s="14"/>
    </row>
    <row r="313" spans="1:7" s="13" customFormat="1" x14ac:dyDescent="0.2">
      <c r="A313" s="12"/>
      <c r="B313" s="20"/>
      <c r="C313" s="39"/>
      <c r="D313" s="39"/>
      <c r="E313" s="39"/>
      <c r="G313" s="14"/>
    </row>
    <row r="314" spans="1:7" s="13" customFormat="1" x14ac:dyDescent="0.2">
      <c r="A314" s="12"/>
      <c r="B314" s="20"/>
      <c r="C314" s="39"/>
      <c r="D314" s="39"/>
      <c r="E314" s="39"/>
      <c r="G314" s="14"/>
    </row>
    <row r="315" spans="1:7" s="13" customFormat="1" x14ac:dyDescent="0.2">
      <c r="A315" s="12"/>
      <c r="B315" s="20"/>
      <c r="C315" s="39"/>
      <c r="D315" s="39"/>
      <c r="E315" s="39"/>
      <c r="G315" s="14"/>
    </row>
    <row r="316" spans="1:7" s="13" customFormat="1" x14ac:dyDescent="0.2">
      <c r="A316" s="12"/>
      <c r="B316" s="20"/>
      <c r="C316" s="39"/>
      <c r="D316" s="39"/>
      <c r="E316" s="39"/>
      <c r="G316" s="14"/>
    </row>
    <row r="317" spans="1:7" s="13" customFormat="1" x14ac:dyDescent="0.2">
      <c r="A317" s="12"/>
      <c r="B317" s="20"/>
      <c r="C317" s="39"/>
      <c r="D317" s="39"/>
      <c r="E317" s="39"/>
      <c r="G317" s="14"/>
    </row>
    <row r="318" spans="1:7" s="13" customFormat="1" x14ac:dyDescent="0.2">
      <c r="A318" s="12"/>
      <c r="B318" s="20"/>
      <c r="C318" s="39"/>
      <c r="D318" s="39"/>
      <c r="E318" s="39"/>
      <c r="G318" s="14"/>
    </row>
    <row r="319" spans="1:7" s="13" customFormat="1" x14ac:dyDescent="0.2">
      <c r="A319" s="12"/>
      <c r="B319" s="20"/>
      <c r="C319" s="39"/>
      <c r="D319" s="39"/>
      <c r="E319" s="39"/>
      <c r="G319" s="14"/>
    </row>
    <row r="320" spans="1:7" s="13" customFormat="1" x14ac:dyDescent="0.2">
      <c r="A320" s="12"/>
      <c r="B320" s="20"/>
      <c r="C320" s="39"/>
      <c r="D320" s="39"/>
      <c r="E320" s="39"/>
      <c r="G320" s="14"/>
    </row>
    <row r="321" spans="1:7" s="13" customFormat="1" x14ac:dyDescent="0.2">
      <c r="A321" s="12"/>
      <c r="B321" s="20"/>
      <c r="C321" s="39"/>
      <c r="D321" s="39"/>
      <c r="E321" s="39"/>
      <c r="G321" s="14"/>
    </row>
    <row r="322" spans="1:7" s="13" customFormat="1" x14ac:dyDescent="0.2">
      <c r="A322" s="12"/>
      <c r="B322" s="20"/>
      <c r="C322" s="39"/>
      <c r="D322" s="39"/>
      <c r="E322" s="39"/>
      <c r="G322" s="14"/>
    </row>
    <row r="323" spans="1:7" s="13" customFormat="1" x14ac:dyDescent="0.2">
      <c r="A323" s="12"/>
      <c r="B323" s="20"/>
      <c r="C323" s="39"/>
      <c r="D323" s="39"/>
      <c r="E323" s="39"/>
      <c r="G323" s="14"/>
    </row>
    <row r="324" spans="1:7" s="13" customFormat="1" x14ac:dyDescent="0.2">
      <c r="A324" s="12"/>
      <c r="B324" s="20"/>
      <c r="C324" s="39"/>
      <c r="D324" s="39"/>
      <c r="E324" s="39"/>
      <c r="G324" s="14"/>
    </row>
    <row r="325" spans="1:7" s="13" customFormat="1" x14ac:dyDescent="0.2">
      <c r="A325" s="12"/>
      <c r="B325" s="20"/>
      <c r="C325" s="39"/>
      <c r="D325" s="39"/>
      <c r="E325" s="39"/>
      <c r="G325" s="14"/>
    </row>
    <row r="326" spans="1:7" s="13" customFormat="1" x14ac:dyDescent="0.2">
      <c r="A326" s="12"/>
      <c r="B326" s="20"/>
      <c r="C326" s="39"/>
      <c r="D326" s="39"/>
      <c r="E326" s="39"/>
      <c r="G326" s="14"/>
    </row>
    <row r="327" spans="1:7" s="13" customFormat="1" x14ac:dyDescent="0.2">
      <c r="A327" s="12"/>
      <c r="B327" s="20"/>
      <c r="C327" s="39"/>
      <c r="D327" s="39"/>
      <c r="E327" s="39"/>
      <c r="G327" s="14"/>
    </row>
    <row r="328" spans="1:7" s="13" customFormat="1" x14ac:dyDescent="0.2">
      <c r="A328" s="12"/>
      <c r="B328" s="20"/>
      <c r="C328" s="39"/>
      <c r="D328" s="39"/>
      <c r="E328" s="39"/>
      <c r="G328" s="14"/>
    </row>
    <row r="329" spans="1:7" s="13" customFormat="1" x14ac:dyDescent="0.2">
      <c r="A329" s="12"/>
      <c r="B329" s="20"/>
      <c r="C329" s="39"/>
      <c r="D329" s="39"/>
      <c r="E329" s="39"/>
      <c r="G329" s="14"/>
    </row>
    <row r="330" spans="1:7" s="13" customFormat="1" x14ac:dyDescent="0.2">
      <c r="A330" s="12"/>
      <c r="B330" s="20"/>
      <c r="C330" s="39"/>
      <c r="D330" s="39"/>
      <c r="E330" s="39"/>
      <c r="G330" s="14"/>
    </row>
    <row r="331" spans="1:7" s="13" customFormat="1" x14ac:dyDescent="0.2">
      <c r="A331" s="12"/>
      <c r="B331" s="20"/>
      <c r="C331" s="39"/>
      <c r="D331" s="39"/>
      <c r="E331" s="39"/>
      <c r="G331" s="14"/>
    </row>
    <row r="332" spans="1:7" s="13" customFormat="1" x14ac:dyDescent="0.2">
      <c r="A332" s="12"/>
      <c r="B332" s="22"/>
      <c r="C332" s="40"/>
      <c r="D332" s="40"/>
      <c r="E332" s="40"/>
      <c r="G332" s="14"/>
    </row>
    <row r="333" spans="1:7" s="13" customFormat="1" x14ac:dyDescent="0.2">
      <c r="A333" s="12"/>
      <c r="B333" s="20"/>
      <c r="C333" s="39"/>
      <c r="D333" s="39"/>
      <c r="E333" s="39"/>
      <c r="G333" s="14"/>
    </row>
    <row r="334" spans="1:7" s="13" customFormat="1" x14ac:dyDescent="0.2">
      <c r="A334" s="12"/>
      <c r="B334" s="20"/>
      <c r="C334" s="39"/>
      <c r="D334" s="39"/>
      <c r="E334" s="39"/>
      <c r="G334" s="14"/>
    </row>
    <row r="335" spans="1:7" s="13" customFormat="1" x14ac:dyDescent="0.2">
      <c r="A335" s="12"/>
      <c r="B335" s="20"/>
      <c r="C335" s="39"/>
      <c r="D335" s="39"/>
      <c r="E335" s="39"/>
      <c r="G335" s="14"/>
    </row>
    <row r="336" spans="1:7" s="13" customFormat="1" x14ac:dyDescent="0.2">
      <c r="A336" s="12"/>
      <c r="B336" s="20"/>
      <c r="C336" s="39"/>
      <c r="D336" s="39"/>
      <c r="E336" s="39"/>
      <c r="G336" s="14"/>
    </row>
    <row r="337" spans="1:7" s="13" customFormat="1" x14ac:dyDescent="0.2">
      <c r="A337" s="12"/>
      <c r="B337" s="20"/>
      <c r="C337" s="39"/>
      <c r="D337" s="39"/>
      <c r="E337" s="39"/>
      <c r="G337" s="14"/>
    </row>
    <row r="338" spans="1:7" s="13" customFormat="1" x14ac:dyDescent="0.2">
      <c r="A338" s="12"/>
      <c r="B338" s="20"/>
      <c r="C338" s="39"/>
      <c r="D338" s="39"/>
      <c r="E338" s="39"/>
      <c r="G338" s="14"/>
    </row>
    <row r="339" spans="1:7" s="13" customFormat="1" x14ac:dyDescent="0.2">
      <c r="A339" s="12"/>
      <c r="B339" s="20"/>
      <c r="C339" s="39"/>
      <c r="D339" s="39"/>
      <c r="E339" s="39"/>
      <c r="G339" s="14"/>
    </row>
    <row r="340" spans="1:7" s="13" customFormat="1" x14ac:dyDescent="0.2">
      <c r="A340" s="12"/>
      <c r="B340" s="20"/>
      <c r="C340" s="39"/>
      <c r="D340" s="39"/>
      <c r="E340" s="39"/>
      <c r="G340" s="14"/>
    </row>
    <row r="341" spans="1:7" s="13" customFormat="1" x14ac:dyDescent="0.2">
      <c r="A341" s="12"/>
      <c r="B341" s="20"/>
      <c r="C341" s="39"/>
      <c r="D341" s="39"/>
      <c r="E341" s="39"/>
      <c r="G341" s="14"/>
    </row>
    <row r="342" spans="1:7" s="13" customFormat="1" x14ac:dyDescent="0.2">
      <c r="A342" s="12"/>
      <c r="B342" s="20"/>
      <c r="C342" s="39"/>
      <c r="D342" s="39"/>
      <c r="E342" s="39"/>
      <c r="G342" s="14"/>
    </row>
    <row r="343" spans="1:7" s="13" customFormat="1" x14ac:dyDescent="0.2">
      <c r="A343" s="12"/>
      <c r="B343" s="20"/>
      <c r="C343" s="39"/>
      <c r="D343" s="39"/>
      <c r="E343" s="39"/>
      <c r="G343" s="14"/>
    </row>
    <row r="344" spans="1:7" s="13" customFormat="1" x14ac:dyDescent="0.2">
      <c r="A344" s="12"/>
      <c r="B344" s="20"/>
      <c r="C344" s="39"/>
      <c r="D344" s="39"/>
      <c r="E344" s="39"/>
      <c r="G344" s="14"/>
    </row>
    <row r="345" spans="1:7" s="13" customFormat="1" x14ac:dyDescent="0.2">
      <c r="A345" s="12"/>
      <c r="B345" s="20"/>
      <c r="C345" s="39"/>
      <c r="D345" s="39"/>
      <c r="E345" s="39"/>
      <c r="G345" s="14"/>
    </row>
    <row r="346" spans="1:7" s="13" customFormat="1" x14ac:dyDescent="0.2">
      <c r="A346" s="12"/>
      <c r="B346" s="20"/>
      <c r="C346" s="39"/>
      <c r="D346" s="39"/>
      <c r="E346" s="39"/>
      <c r="G346" s="14"/>
    </row>
    <row r="347" spans="1:7" s="13" customFormat="1" x14ac:dyDescent="0.2">
      <c r="A347" s="12"/>
      <c r="B347" s="20"/>
      <c r="C347" s="39"/>
      <c r="D347" s="39"/>
      <c r="E347" s="39"/>
      <c r="G347" s="14"/>
    </row>
    <row r="348" spans="1:7" s="13" customFormat="1" x14ac:dyDescent="0.2">
      <c r="A348" s="12"/>
      <c r="B348" s="23"/>
      <c r="C348" s="36"/>
      <c r="D348" s="36"/>
      <c r="E348" s="36"/>
      <c r="G348" s="14"/>
    </row>
    <row r="349" spans="1:7" s="13" customFormat="1" x14ac:dyDescent="0.2">
      <c r="A349" s="12"/>
      <c r="B349" s="15"/>
      <c r="C349" s="38"/>
      <c r="D349" s="38"/>
      <c r="E349" s="38"/>
      <c r="G349" s="14"/>
    </row>
    <row r="350" spans="1:7" s="13" customFormat="1" x14ac:dyDescent="0.2">
      <c r="A350" s="12"/>
      <c r="B350" s="15"/>
      <c r="C350" s="41"/>
      <c r="D350" s="41"/>
      <c r="E350" s="41"/>
      <c r="G350" s="14"/>
    </row>
    <row r="351" spans="1:7" s="13" customFormat="1" x14ac:dyDescent="0.2">
      <c r="A351" s="12"/>
      <c r="B351" s="15"/>
      <c r="C351" s="41"/>
      <c r="D351" s="41"/>
      <c r="E351" s="41"/>
      <c r="G351" s="14"/>
    </row>
    <row r="352" spans="1:7" s="13" customFormat="1" x14ac:dyDescent="0.2">
      <c r="A352" s="12"/>
      <c r="B352" s="15"/>
      <c r="C352" s="41"/>
      <c r="D352" s="41"/>
      <c r="E352" s="41"/>
      <c r="G352" s="14"/>
    </row>
    <row r="353" spans="1:7" s="13" customFormat="1" x14ac:dyDescent="0.2">
      <c r="A353" s="12"/>
      <c r="B353" s="15"/>
      <c r="C353" s="41"/>
      <c r="D353" s="41"/>
      <c r="E353" s="41"/>
      <c r="G353" s="14"/>
    </row>
    <row r="354" spans="1:7" s="13" customFormat="1" x14ac:dyDescent="0.2">
      <c r="A354" s="12"/>
      <c r="B354" s="16"/>
      <c r="C354" s="41"/>
      <c r="D354" s="41"/>
      <c r="E354" s="41"/>
      <c r="G354" s="14"/>
    </row>
    <row r="355" spans="1:7" s="13" customFormat="1" x14ac:dyDescent="0.2">
      <c r="A355" s="12"/>
      <c r="B355" s="17"/>
      <c r="C355" s="42"/>
      <c r="D355" s="42"/>
      <c r="E355" s="42"/>
      <c r="G355" s="14"/>
    </row>
    <row r="356" spans="1:7" s="13" customFormat="1" x14ac:dyDescent="0.2">
      <c r="A356" s="12"/>
      <c r="B356" s="15"/>
      <c r="C356" s="41"/>
      <c r="D356" s="41"/>
      <c r="E356" s="41"/>
      <c r="G356" s="14"/>
    </row>
    <row r="357" spans="1:7" s="13" customFormat="1" x14ac:dyDescent="0.2">
      <c r="A357" s="12"/>
      <c r="B357" s="15"/>
      <c r="C357" s="41"/>
      <c r="D357" s="41"/>
      <c r="E357" s="41"/>
      <c r="G357" s="14"/>
    </row>
    <row r="358" spans="1:7" s="13" customFormat="1" x14ac:dyDescent="0.2">
      <c r="A358" s="12"/>
      <c r="B358" s="15"/>
      <c r="C358" s="41"/>
      <c r="D358" s="41"/>
      <c r="E358" s="41"/>
      <c r="G358" s="14"/>
    </row>
    <row r="359" spans="1:7" s="13" customFormat="1" x14ac:dyDescent="0.2">
      <c r="A359" s="12"/>
      <c r="B359" s="17"/>
      <c r="C359" s="42"/>
      <c r="D359" s="42"/>
      <c r="E359" s="42"/>
      <c r="G359" s="14"/>
    </row>
    <row r="360" spans="1:7" s="13" customFormat="1" x14ac:dyDescent="0.2">
      <c r="A360" s="12"/>
      <c r="B360" s="15"/>
      <c r="C360" s="41"/>
      <c r="D360" s="41"/>
      <c r="E360" s="41"/>
      <c r="G360" s="14"/>
    </row>
    <row r="361" spans="1:7" s="13" customFormat="1" x14ac:dyDescent="0.2">
      <c r="A361" s="12"/>
      <c r="B361" s="15"/>
      <c r="C361" s="41"/>
      <c r="D361" s="41"/>
      <c r="E361" s="41"/>
      <c r="G361" s="14"/>
    </row>
    <row r="362" spans="1:7" s="13" customFormat="1" x14ac:dyDescent="0.2">
      <c r="A362" s="12"/>
      <c r="B362" s="15"/>
      <c r="C362" s="41"/>
      <c r="D362" s="41"/>
      <c r="E362" s="41"/>
      <c r="G362" s="14"/>
    </row>
    <row r="363" spans="1:7" s="13" customFormat="1" x14ac:dyDescent="0.2">
      <c r="A363" s="12"/>
      <c r="B363" s="15"/>
      <c r="C363" s="41"/>
      <c r="D363" s="41"/>
      <c r="E363" s="41"/>
      <c r="G363" s="14"/>
    </row>
    <row r="364" spans="1:7" s="13" customFormat="1" x14ac:dyDescent="0.2">
      <c r="A364" s="12"/>
      <c r="B364" s="15"/>
      <c r="C364" s="41"/>
      <c r="D364" s="41"/>
      <c r="E364" s="41"/>
      <c r="G364" s="14"/>
    </row>
    <row r="365" spans="1:7" s="13" customFormat="1" x14ac:dyDescent="0.2">
      <c r="A365" s="12"/>
      <c r="B365" s="15"/>
      <c r="C365" s="41"/>
      <c r="D365" s="41"/>
      <c r="E365" s="41"/>
      <c r="G365" s="14"/>
    </row>
    <row r="366" spans="1:7" s="13" customFormat="1" x14ac:dyDescent="0.2">
      <c r="A366" s="12"/>
      <c r="B366" s="15"/>
      <c r="C366" s="41"/>
      <c r="D366" s="41"/>
      <c r="E366" s="41"/>
      <c r="G366" s="14"/>
    </row>
    <row r="367" spans="1:7" s="13" customFormat="1" x14ac:dyDescent="0.2">
      <c r="A367" s="12"/>
      <c r="B367" s="15"/>
      <c r="C367" s="41"/>
      <c r="D367" s="41"/>
      <c r="E367" s="41"/>
      <c r="G367" s="14"/>
    </row>
    <row r="368" spans="1:7" s="13" customFormat="1" x14ac:dyDescent="0.2">
      <c r="A368" s="12"/>
      <c r="B368" s="15"/>
      <c r="C368" s="41"/>
      <c r="D368" s="41"/>
      <c r="E368" s="41"/>
      <c r="G368" s="14"/>
    </row>
    <row r="369" spans="1:7" s="13" customFormat="1" x14ac:dyDescent="0.2">
      <c r="A369" s="12"/>
      <c r="B369" s="15"/>
      <c r="C369" s="41"/>
      <c r="D369" s="41"/>
      <c r="E369" s="41"/>
      <c r="G369" s="14"/>
    </row>
    <row r="370" spans="1:7" s="13" customFormat="1" x14ac:dyDescent="0.2">
      <c r="A370" s="12"/>
      <c r="B370" s="15"/>
      <c r="C370" s="41"/>
      <c r="D370" s="41"/>
      <c r="E370" s="41"/>
      <c r="G370" s="14"/>
    </row>
    <row r="371" spans="1:7" s="13" customFormat="1" x14ac:dyDescent="0.2">
      <c r="A371" s="12"/>
      <c r="B371" s="15"/>
      <c r="C371" s="41"/>
      <c r="D371" s="41"/>
      <c r="E371" s="41"/>
      <c r="G371" s="14"/>
    </row>
    <row r="372" spans="1:7" s="13" customFormat="1" x14ac:dyDescent="0.2">
      <c r="A372" s="12"/>
      <c r="B372" s="15"/>
      <c r="C372" s="41"/>
      <c r="D372" s="41"/>
      <c r="E372" s="41"/>
      <c r="G372" s="14"/>
    </row>
    <row r="373" spans="1:7" s="13" customFormat="1" x14ac:dyDescent="0.2">
      <c r="A373" s="12"/>
      <c r="B373" s="15"/>
      <c r="C373" s="41"/>
      <c r="D373" s="41"/>
      <c r="E373" s="41"/>
      <c r="G373" s="14"/>
    </row>
    <row r="374" spans="1:7" s="13" customFormat="1" x14ac:dyDescent="0.2">
      <c r="A374" s="12"/>
      <c r="B374" s="17"/>
      <c r="C374" s="42"/>
      <c r="D374" s="42"/>
      <c r="E374" s="42"/>
      <c r="G374" s="14"/>
    </row>
    <row r="375" spans="1:7" s="13" customFormat="1" x14ac:dyDescent="0.2">
      <c r="A375" s="12"/>
      <c r="B375" s="15"/>
      <c r="C375" s="41"/>
      <c r="D375" s="41"/>
      <c r="E375" s="41"/>
      <c r="G375" s="14"/>
    </row>
    <row r="376" spans="1:7" s="13" customFormat="1" x14ac:dyDescent="0.2">
      <c r="A376" s="12"/>
      <c r="B376" s="17"/>
      <c r="C376" s="40"/>
      <c r="D376" s="40"/>
      <c r="E376" s="40"/>
      <c r="G376" s="14"/>
    </row>
    <row r="377" spans="1:7" s="13" customFormat="1" x14ac:dyDescent="0.2">
      <c r="A377" s="12"/>
      <c r="B377" s="15"/>
      <c r="C377" s="41"/>
      <c r="D377" s="41"/>
      <c r="E377" s="41"/>
      <c r="G377" s="14"/>
    </row>
    <row r="378" spans="1:7" s="13" customFormat="1" x14ac:dyDescent="0.2">
      <c r="A378" s="12"/>
      <c r="B378" s="15"/>
      <c r="C378" s="41"/>
      <c r="D378" s="41"/>
      <c r="E378" s="41"/>
      <c r="G378" s="14"/>
    </row>
    <row r="379" spans="1:7" s="13" customFormat="1" x14ac:dyDescent="0.2">
      <c r="A379" s="12"/>
      <c r="B379" s="15"/>
      <c r="C379" s="41"/>
      <c r="D379" s="41"/>
      <c r="E379" s="41"/>
      <c r="G379" s="14"/>
    </row>
    <row r="380" spans="1:7" s="13" customFormat="1" x14ac:dyDescent="0.2">
      <c r="A380" s="12"/>
      <c r="B380" s="17"/>
      <c r="C380" s="40"/>
      <c r="D380" s="40"/>
      <c r="E380" s="40"/>
      <c r="G380" s="14"/>
    </row>
    <row r="381" spans="1:7" s="13" customFormat="1" x14ac:dyDescent="0.2">
      <c r="A381" s="12"/>
      <c r="B381" s="15"/>
      <c r="C381" s="41"/>
      <c r="D381" s="41"/>
      <c r="E381" s="41"/>
      <c r="G381" s="14"/>
    </row>
    <row r="382" spans="1:7" s="13" customFormat="1" x14ac:dyDescent="0.2">
      <c r="A382" s="12"/>
      <c r="B382" s="17"/>
      <c r="C382" s="42"/>
      <c r="D382" s="42"/>
      <c r="E382" s="42"/>
      <c r="G382" s="14"/>
    </row>
    <row r="383" spans="1:7" s="13" customFormat="1" x14ac:dyDescent="0.2">
      <c r="A383" s="12"/>
      <c r="B383" s="15"/>
      <c r="C383" s="41"/>
      <c r="D383" s="41"/>
      <c r="E383" s="41"/>
      <c r="G383" s="14"/>
    </row>
    <row r="384" spans="1:7" s="13" customFormat="1" x14ac:dyDescent="0.2">
      <c r="A384" s="12"/>
      <c r="B384" s="15"/>
      <c r="C384" s="41"/>
      <c r="D384" s="41"/>
      <c r="E384" s="41"/>
      <c r="G384" s="14"/>
    </row>
    <row r="385" spans="1:7" s="13" customFormat="1" x14ac:dyDescent="0.2">
      <c r="A385" s="12"/>
      <c r="B385" s="15"/>
      <c r="C385" s="41"/>
      <c r="D385" s="41"/>
      <c r="E385" s="41"/>
      <c r="G385" s="14"/>
    </row>
    <row r="386" spans="1:7" s="13" customFormat="1" x14ac:dyDescent="0.2">
      <c r="A386" s="12"/>
      <c r="B386" s="17"/>
      <c r="C386" s="42"/>
      <c r="D386" s="42"/>
      <c r="E386" s="42"/>
      <c r="G386" s="14"/>
    </row>
    <row r="387" spans="1:7" s="13" customFormat="1" x14ac:dyDescent="0.2">
      <c r="A387" s="12"/>
      <c r="B387" s="15"/>
      <c r="C387" s="41"/>
      <c r="D387" s="41"/>
      <c r="E387" s="41"/>
      <c r="G387" s="14"/>
    </row>
    <row r="388" spans="1:7" s="13" customFormat="1" x14ac:dyDescent="0.2">
      <c r="A388" s="12"/>
      <c r="B388" s="15"/>
      <c r="C388" s="41"/>
      <c r="D388" s="41"/>
      <c r="E388" s="41"/>
    </row>
    <row r="389" spans="1:7" s="13" customFormat="1" ht="14.25" x14ac:dyDescent="0.2">
      <c r="A389" s="12"/>
      <c r="B389" s="24"/>
      <c r="C389" s="41"/>
      <c r="D389" s="41"/>
      <c r="E389" s="41"/>
    </row>
    <row r="390" spans="1:7" s="13" customFormat="1" x14ac:dyDescent="0.2">
      <c r="A390" s="12"/>
      <c r="B390" s="16"/>
      <c r="C390" s="41"/>
      <c r="D390" s="41"/>
      <c r="E390" s="41"/>
    </row>
    <row r="391" spans="1:7" s="13" customFormat="1" x14ac:dyDescent="0.2">
      <c r="A391" s="12"/>
      <c r="B391" s="17"/>
      <c r="C391" s="42"/>
      <c r="D391" s="42"/>
      <c r="E391" s="42"/>
      <c r="F391" s="14"/>
    </row>
    <row r="392" spans="1:7" s="13" customFormat="1" x14ac:dyDescent="0.2">
      <c r="A392" s="12"/>
      <c r="B392" s="16"/>
      <c r="C392" s="42"/>
      <c r="D392" s="42"/>
      <c r="E392" s="42"/>
      <c r="F392" s="14"/>
    </row>
    <row r="393" spans="1:7" s="13" customFormat="1" x14ac:dyDescent="0.2">
      <c r="A393" s="12"/>
      <c r="B393" s="15"/>
      <c r="C393" s="41"/>
      <c r="D393" s="41"/>
      <c r="E393" s="41"/>
      <c r="F393" s="14"/>
    </row>
    <row r="394" spans="1:7" s="13" customFormat="1" x14ac:dyDescent="0.2">
      <c r="A394" s="12"/>
      <c r="B394" s="15"/>
      <c r="C394" s="41"/>
      <c r="D394" s="41"/>
      <c r="E394" s="41"/>
      <c r="F394" s="14"/>
    </row>
    <row r="395" spans="1:7" s="13" customFormat="1" x14ac:dyDescent="0.2">
      <c r="A395" s="12"/>
      <c r="B395" s="15"/>
      <c r="C395" s="41"/>
      <c r="D395" s="41"/>
      <c r="E395" s="41"/>
      <c r="F395" s="14"/>
    </row>
    <row r="396" spans="1:7" s="13" customFormat="1" x14ac:dyDescent="0.2">
      <c r="A396" s="12"/>
      <c r="B396" s="15"/>
      <c r="C396" s="41"/>
      <c r="D396" s="41"/>
      <c r="E396" s="41"/>
      <c r="F396" s="14"/>
    </row>
    <row r="397" spans="1:7" s="13" customFormat="1" x14ac:dyDescent="0.2">
      <c r="A397" s="12"/>
      <c r="B397" s="15"/>
      <c r="C397" s="41"/>
      <c r="D397" s="41"/>
      <c r="E397" s="41"/>
      <c r="F397" s="14"/>
    </row>
    <row r="398" spans="1:7" s="13" customFormat="1" x14ac:dyDescent="0.2">
      <c r="A398" s="12"/>
      <c r="B398" s="15"/>
      <c r="C398" s="41"/>
      <c r="D398" s="41"/>
      <c r="E398" s="41"/>
      <c r="F398" s="14"/>
    </row>
    <row r="399" spans="1:7" s="13" customFormat="1" x14ac:dyDescent="0.2">
      <c r="A399" s="12"/>
      <c r="B399" s="15"/>
      <c r="C399" s="41"/>
      <c r="D399" s="41"/>
      <c r="E399" s="41"/>
      <c r="F399" s="14"/>
    </row>
    <row r="400" spans="1:7" s="13" customFormat="1" x14ac:dyDescent="0.2">
      <c r="A400" s="12"/>
      <c r="B400" s="15"/>
      <c r="C400" s="41"/>
      <c r="D400" s="41"/>
      <c r="E400" s="41"/>
      <c r="F400" s="14"/>
    </row>
    <row r="401" spans="1:6" s="13" customFormat="1" x14ac:dyDescent="0.2">
      <c r="A401" s="12"/>
      <c r="B401" s="15"/>
      <c r="C401" s="41"/>
      <c r="D401" s="41"/>
      <c r="E401" s="41"/>
      <c r="F401" s="14"/>
    </row>
    <row r="402" spans="1:6" s="13" customFormat="1" x14ac:dyDescent="0.2">
      <c r="A402" s="12"/>
      <c r="B402" s="15"/>
      <c r="C402" s="41"/>
      <c r="D402" s="41"/>
      <c r="E402" s="41"/>
      <c r="F402" s="14"/>
    </row>
    <row r="403" spans="1:6" s="13" customFormat="1" x14ac:dyDescent="0.2">
      <c r="A403" s="12"/>
      <c r="B403" s="15"/>
      <c r="C403" s="41"/>
      <c r="D403" s="41"/>
      <c r="E403" s="41"/>
      <c r="F403" s="14"/>
    </row>
    <row r="404" spans="1:6" s="13" customFormat="1" x14ac:dyDescent="0.2">
      <c r="A404" s="12"/>
      <c r="B404" s="15"/>
      <c r="C404" s="41"/>
      <c r="D404" s="41"/>
      <c r="E404" s="41"/>
      <c r="F404" s="14"/>
    </row>
    <row r="405" spans="1:6" s="13" customFormat="1" x14ac:dyDescent="0.2">
      <c r="A405" s="12"/>
      <c r="B405" s="15"/>
      <c r="C405" s="41"/>
      <c r="D405" s="41"/>
      <c r="E405" s="41"/>
      <c r="F405" s="14"/>
    </row>
    <row r="406" spans="1:6" s="13" customFormat="1" x14ac:dyDescent="0.2">
      <c r="A406" s="12"/>
      <c r="B406" s="15"/>
      <c r="C406" s="41"/>
      <c r="D406" s="41"/>
      <c r="E406" s="41"/>
      <c r="F406" s="14"/>
    </row>
    <row r="407" spans="1:6" s="13" customFormat="1" x14ac:dyDescent="0.2">
      <c r="A407" s="12"/>
      <c r="B407" s="15"/>
      <c r="C407" s="41"/>
      <c r="D407" s="41"/>
      <c r="E407" s="41"/>
      <c r="F407" s="14"/>
    </row>
    <row r="408" spans="1:6" s="13" customFormat="1" x14ac:dyDescent="0.2">
      <c r="A408" s="12"/>
      <c r="B408" s="15"/>
      <c r="C408" s="41"/>
      <c r="D408" s="41"/>
      <c r="E408" s="41"/>
      <c r="F408" s="14"/>
    </row>
    <row r="409" spans="1:6" s="13" customFormat="1" x14ac:dyDescent="0.2">
      <c r="A409" s="12"/>
      <c r="B409" s="16"/>
      <c r="C409" s="41"/>
      <c r="D409" s="41"/>
      <c r="E409" s="41"/>
      <c r="F409" s="14"/>
    </row>
    <row r="410" spans="1:6" s="13" customFormat="1" x14ac:dyDescent="0.2">
      <c r="A410" s="12"/>
      <c r="B410" s="15"/>
      <c r="C410" s="41"/>
      <c r="D410" s="41"/>
      <c r="E410" s="41"/>
      <c r="F410" s="14"/>
    </row>
    <row r="411" spans="1:6" s="13" customFormat="1" x14ac:dyDescent="0.2">
      <c r="A411" s="12"/>
      <c r="B411" s="15"/>
      <c r="C411" s="41"/>
      <c r="D411" s="41"/>
      <c r="E411" s="41"/>
      <c r="F411" s="14"/>
    </row>
    <row r="412" spans="1:6" s="13" customFormat="1" x14ac:dyDescent="0.2">
      <c r="A412" s="12"/>
      <c r="B412" s="15"/>
      <c r="C412" s="41"/>
      <c r="D412" s="41"/>
      <c r="E412" s="41"/>
      <c r="F412" s="14"/>
    </row>
    <row r="413" spans="1:6" s="13" customFormat="1" x14ac:dyDescent="0.2">
      <c r="A413" s="12"/>
      <c r="B413" s="15"/>
      <c r="C413" s="41"/>
      <c r="D413" s="41"/>
      <c r="E413" s="41"/>
      <c r="F413" s="14"/>
    </row>
    <row r="414" spans="1:6" s="13" customFormat="1" x14ac:dyDescent="0.2">
      <c r="A414" s="12"/>
      <c r="B414" s="15"/>
      <c r="C414" s="41"/>
      <c r="D414" s="41"/>
      <c r="E414" s="41"/>
      <c r="F414" s="14"/>
    </row>
    <row r="415" spans="1:6" s="13" customFormat="1" x14ac:dyDescent="0.2">
      <c r="A415" s="12"/>
      <c r="B415" s="15"/>
      <c r="C415" s="41"/>
      <c r="D415" s="41"/>
      <c r="E415" s="41"/>
      <c r="F415" s="14"/>
    </row>
    <row r="416" spans="1:6" s="13" customFormat="1" x14ac:dyDescent="0.2">
      <c r="A416" s="12"/>
      <c r="B416" s="15"/>
      <c r="C416" s="41"/>
      <c r="D416" s="41"/>
      <c r="E416" s="41"/>
      <c r="F416" s="14"/>
    </row>
    <row r="417" spans="1:6" s="13" customFormat="1" x14ac:dyDescent="0.2">
      <c r="A417" s="12"/>
      <c r="B417" s="15"/>
      <c r="C417" s="41"/>
      <c r="D417" s="41"/>
      <c r="E417" s="41"/>
      <c r="F417" s="14"/>
    </row>
    <row r="418" spans="1:6" s="13" customFormat="1" x14ac:dyDescent="0.2">
      <c r="A418" s="12"/>
      <c r="B418" s="15"/>
      <c r="C418" s="41"/>
      <c r="D418" s="41"/>
      <c r="E418" s="41"/>
      <c r="F418" s="14"/>
    </row>
    <row r="419" spans="1:6" s="13" customFormat="1" x14ac:dyDescent="0.2">
      <c r="A419" s="12"/>
      <c r="B419" s="15"/>
      <c r="C419" s="41"/>
      <c r="D419" s="41"/>
      <c r="E419" s="41"/>
      <c r="F419" s="14"/>
    </row>
    <row r="420" spans="1:6" s="13" customFormat="1" x14ac:dyDescent="0.2">
      <c r="A420" s="12"/>
      <c r="B420" s="15"/>
      <c r="C420" s="41"/>
      <c r="D420" s="41"/>
      <c r="E420" s="41"/>
      <c r="F420" s="14"/>
    </row>
    <row r="421" spans="1:6" s="13" customFormat="1" x14ac:dyDescent="0.2">
      <c r="A421" s="12"/>
      <c r="B421" s="15"/>
      <c r="C421" s="41"/>
      <c r="D421" s="41"/>
      <c r="E421" s="41"/>
      <c r="F421" s="14"/>
    </row>
    <row r="422" spans="1:6" s="13" customFormat="1" x14ac:dyDescent="0.2">
      <c r="A422" s="12"/>
      <c r="B422" s="15"/>
      <c r="C422" s="41"/>
      <c r="D422" s="41"/>
      <c r="E422" s="41"/>
      <c r="F422" s="14"/>
    </row>
    <row r="423" spans="1:6" s="13" customFormat="1" x14ac:dyDescent="0.2">
      <c r="A423" s="12"/>
      <c r="B423" s="15"/>
      <c r="C423" s="41"/>
      <c r="D423" s="41"/>
      <c r="E423" s="41"/>
      <c r="F423" s="14"/>
    </row>
    <row r="424" spans="1:6" s="13" customFormat="1" x14ac:dyDescent="0.2">
      <c r="A424" s="12"/>
      <c r="B424" s="15"/>
      <c r="C424" s="41"/>
      <c r="D424" s="41"/>
      <c r="E424" s="41"/>
      <c r="F424" s="14"/>
    </row>
    <row r="425" spans="1:6" s="13" customFormat="1" x14ac:dyDescent="0.2">
      <c r="A425" s="12"/>
      <c r="B425" s="15"/>
      <c r="C425" s="41"/>
      <c r="D425" s="41"/>
      <c r="E425" s="41"/>
      <c r="F425" s="14"/>
    </row>
    <row r="426" spans="1:6" s="13" customFormat="1" x14ac:dyDescent="0.2">
      <c r="A426" s="12"/>
      <c r="B426" s="15"/>
      <c r="C426" s="41"/>
      <c r="D426" s="41"/>
      <c r="E426" s="41"/>
      <c r="F426" s="14"/>
    </row>
    <row r="427" spans="1:6" s="13" customFormat="1" x14ac:dyDescent="0.2">
      <c r="A427" s="12"/>
      <c r="B427" s="15"/>
      <c r="C427" s="41"/>
      <c r="D427" s="41"/>
      <c r="E427" s="41"/>
      <c r="F427" s="14"/>
    </row>
    <row r="428" spans="1:6" s="13" customFormat="1" x14ac:dyDescent="0.2">
      <c r="A428" s="12"/>
      <c r="B428" s="15"/>
      <c r="C428" s="41"/>
      <c r="D428" s="41"/>
      <c r="E428" s="41"/>
      <c r="F428" s="14"/>
    </row>
    <row r="429" spans="1:6" s="13" customFormat="1" x14ac:dyDescent="0.2">
      <c r="A429" s="12"/>
      <c r="B429" s="15"/>
      <c r="C429" s="41"/>
      <c r="D429" s="41"/>
      <c r="E429" s="41"/>
      <c r="F429" s="14"/>
    </row>
    <row r="430" spans="1:6" s="13" customFormat="1" x14ac:dyDescent="0.2">
      <c r="A430" s="12"/>
      <c r="B430" s="15"/>
      <c r="C430" s="41"/>
      <c r="D430" s="41"/>
      <c r="E430" s="41"/>
      <c r="F430" s="14"/>
    </row>
    <row r="431" spans="1:6" s="13" customFormat="1" x14ac:dyDescent="0.2">
      <c r="A431" s="12"/>
      <c r="B431" s="15"/>
      <c r="C431" s="41"/>
      <c r="D431" s="41"/>
      <c r="E431" s="41"/>
      <c r="F431" s="14"/>
    </row>
    <row r="432" spans="1:6" s="13" customFormat="1" x14ac:dyDescent="0.2">
      <c r="A432" s="12"/>
      <c r="B432" s="15"/>
      <c r="C432" s="41"/>
      <c r="D432" s="41"/>
      <c r="E432" s="41"/>
      <c r="F432" s="14"/>
    </row>
    <row r="433" spans="1:6" s="13" customFormat="1" x14ac:dyDescent="0.2">
      <c r="A433" s="12"/>
      <c r="B433" s="15"/>
      <c r="C433" s="41"/>
      <c r="D433" s="41"/>
      <c r="E433" s="41"/>
      <c r="F433" s="14"/>
    </row>
    <row r="434" spans="1:6" s="13" customFormat="1" x14ac:dyDescent="0.2">
      <c r="A434" s="12"/>
      <c r="B434" s="15"/>
      <c r="C434" s="41"/>
      <c r="D434" s="41"/>
      <c r="E434" s="41"/>
      <c r="F434" s="14"/>
    </row>
    <row r="435" spans="1:6" s="13" customFormat="1" x14ac:dyDescent="0.2">
      <c r="A435" s="12"/>
      <c r="B435" s="15"/>
      <c r="C435" s="41"/>
      <c r="D435" s="41"/>
      <c r="E435" s="41"/>
      <c r="F435" s="14"/>
    </row>
    <row r="436" spans="1:6" s="13" customFormat="1" x14ac:dyDescent="0.2">
      <c r="A436" s="12"/>
      <c r="B436" s="25"/>
      <c r="C436" s="41"/>
      <c r="D436" s="41"/>
      <c r="E436" s="41"/>
      <c r="F436" s="14"/>
    </row>
    <row r="437" spans="1:6" s="13" customFormat="1" x14ac:dyDescent="0.2">
      <c r="A437" s="12"/>
      <c r="B437" s="15"/>
      <c r="C437" s="41"/>
      <c r="D437" s="41"/>
      <c r="E437" s="41"/>
      <c r="F437" s="14"/>
    </row>
    <row r="438" spans="1:6" s="13" customFormat="1" x14ac:dyDescent="0.2">
      <c r="A438" s="12"/>
      <c r="B438" s="15"/>
      <c r="C438" s="41"/>
      <c r="D438" s="41"/>
      <c r="E438" s="41"/>
      <c r="F438" s="14"/>
    </row>
    <row r="439" spans="1:6" s="13" customFormat="1" x14ac:dyDescent="0.2">
      <c r="A439" s="12"/>
      <c r="B439" s="15"/>
      <c r="C439" s="41"/>
      <c r="D439" s="41"/>
      <c r="E439" s="41"/>
      <c r="F439" s="14"/>
    </row>
    <row r="440" spans="1:6" s="13" customFormat="1" x14ac:dyDescent="0.2">
      <c r="A440" s="12"/>
      <c r="B440" s="15"/>
      <c r="C440" s="41"/>
      <c r="D440" s="41"/>
      <c r="E440" s="41"/>
      <c r="F440" s="14"/>
    </row>
    <row r="441" spans="1:6" s="13" customFormat="1" x14ac:dyDescent="0.2">
      <c r="A441" s="12"/>
      <c r="B441" s="15"/>
      <c r="C441" s="41"/>
      <c r="D441" s="41"/>
      <c r="E441" s="41"/>
      <c r="F441" s="14"/>
    </row>
    <row r="442" spans="1:6" s="13" customFormat="1" x14ac:dyDescent="0.2">
      <c r="A442" s="12"/>
      <c r="B442" s="15"/>
      <c r="C442" s="41"/>
      <c r="D442" s="41"/>
      <c r="E442" s="41"/>
      <c r="F442" s="14"/>
    </row>
    <row r="443" spans="1:6" s="13" customFormat="1" x14ac:dyDescent="0.2">
      <c r="A443" s="12"/>
      <c r="B443" s="15"/>
      <c r="C443" s="41"/>
      <c r="D443" s="41"/>
      <c r="E443" s="41"/>
      <c r="F443" s="14"/>
    </row>
    <row r="444" spans="1:6" s="13" customFormat="1" x14ac:dyDescent="0.2">
      <c r="A444" s="12"/>
      <c r="B444" s="15"/>
      <c r="C444" s="41"/>
      <c r="D444" s="41"/>
      <c r="E444" s="41"/>
      <c r="F444" s="14"/>
    </row>
    <row r="445" spans="1:6" s="13" customFormat="1" x14ac:dyDescent="0.2">
      <c r="A445" s="12"/>
      <c r="B445" s="15"/>
      <c r="C445" s="41"/>
      <c r="D445" s="41"/>
      <c r="E445" s="41"/>
      <c r="F445" s="14"/>
    </row>
    <row r="446" spans="1:6" s="13" customFormat="1" x14ac:dyDescent="0.2">
      <c r="A446" s="12"/>
      <c r="B446" s="15"/>
      <c r="C446" s="41"/>
      <c r="D446" s="41"/>
      <c r="E446" s="41"/>
      <c r="F446" s="14"/>
    </row>
    <row r="447" spans="1:6" s="13" customFormat="1" x14ac:dyDescent="0.2">
      <c r="A447" s="12"/>
      <c r="B447" s="15"/>
      <c r="C447" s="41"/>
      <c r="D447" s="41"/>
      <c r="E447" s="41"/>
      <c r="F447" s="14"/>
    </row>
    <row r="448" spans="1:6" s="13" customFormat="1" x14ac:dyDescent="0.2">
      <c r="A448" s="12"/>
      <c r="B448" s="15"/>
      <c r="C448" s="41"/>
      <c r="D448" s="41"/>
      <c r="E448" s="41"/>
      <c r="F448" s="14"/>
    </row>
    <row r="449" spans="1:6" s="13" customFormat="1" x14ac:dyDescent="0.2">
      <c r="A449" s="12"/>
      <c r="B449" s="15"/>
      <c r="C449" s="41"/>
      <c r="D449" s="41"/>
      <c r="E449" s="41"/>
      <c r="F449" s="14"/>
    </row>
    <row r="450" spans="1:6" s="13" customFormat="1" x14ac:dyDescent="0.2">
      <c r="A450" s="12"/>
      <c r="B450" s="15"/>
      <c r="C450" s="41"/>
      <c r="D450" s="41"/>
      <c r="E450" s="41"/>
      <c r="F450" s="14"/>
    </row>
    <row r="451" spans="1:6" s="13" customFormat="1" x14ac:dyDescent="0.2">
      <c r="A451" s="12"/>
      <c r="B451" s="15"/>
      <c r="C451" s="41"/>
      <c r="D451" s="41"/>
      <c r="E451" s="41"/>
      <c r="F451" s="14"/>
    </row>
    <row r="452" spans="1:6" s="13" customFormat="1" x14ac:dyDescent="0.2">
      <c r="A452" s="12"/>
      <c r="B452" s="15"/>
      <c r="C452" s="41"/>
      <c r="D452" s="41"/>
      <c r="E452" s="41"/>
      <c r="F452" s="14"/>
    </row>
    <row r="453" spans="1:6" s="13" customFormat="1" x14ac:dyDescent="0.2">
      <c r="A453" s="12"/>
      <c r="B453" s="15"/>
      <c r="C453" s="41"/>
      <c r="D453" s="41"/>
      <c r="E453" s="41"/>
      <c r="F453" s="14"/>
    </row>
    <row r="454" spans="1:6" s="13" customFormat="1" x14ac:dyDescent="0.2">
      <c r="A454" s="12"/>
      <c r="B454" s="15"/>
      <c r="C454" s="41"/>
      <c r="D454" s="41"/>
      <c r="E454" s="41"/>
      <c r="F454" s="14"/>
    </row>
    <row r="455" spans="1:6" s="13" customFormat="1" x14ac:dyDescent="0.2">
      <c r="A455" s="12"/>
      <c r="B455" s="15"/>
      <c r="C455" s="41"/>
      <c r="D455" s="41"/>
      <c r="E455" s="41"/>
      <c r="F455" s="14"/>
    </row>
    <row r="456" spans="1:6" s="13" customFormat="1" x14ac:dyDescent="0.2">
      <c r="A456" s="12"/>
      <c r="B456" s="15"/>
      <c r="C456" s="41"/>
      <c r="D456" s="41"/>
      <c r="E456" s="41"/>
      <c r="F456" s="14"/>
    </row>
    <row r="457" spans="1:6" s="13" customFormat="1" x14ac:dyDescent="0.2">
      <c r="A457" s="12"/>
      <c r="B457" s="15"/>
      <c r="C457" s="41"/>
      <c r="D457" s="41"/>
      <c r="E457" s="41"/>
      <c r="F457" s="14"/>
    </row>
    <row r="458" spans="1:6" s="13" customFormat="1" x14ac:dyDescent="0.2">
      <c r="A458" s="12"/>
      <c r="B458" s="15"/>
      <c r="C458" s="41"/>
      <c r="D458" s="41"/>
      <c r="E458" s="41"/>
      <c r="F458" s="14"/>
    </row>
    <row r="459" spans="1:6" s="13" customFormat="1" x14ac:dyDescent="0.2">
      <c r="A459" s="12"/>
      <c r="B459" s="15"/>
      <c r="C459" s="41"/>
      <c r="D459" s="41"/>
      <c r="E459" s="41"/>
      <c r="F459" s="14"/>
    </row>
    <row r="460" spans="1:6" s="13" customFormat="1" x14ac:dyDescent="0.2">
      <c r="A460" s="12"/>
      <c r="B460" s="15"/>
      <c r="C460" s="41"/>
      <c r="D460" s="41"/>
      <c r="E460" s="41"/>
      <c r="F460" s="14"/>
    </row>
    <row r="461" spans="1:6" s="13" customFormat="1" x14ac:dyDescent="0.2">
      <c r="A461" s="12"/>
      <c r="B461" s="15"/>
      <c r="C461" s="41"/>
      <c r="D461" s="41"/>
      <c r="E461" s="41"/>
      <c r="F461" s="14"/>
    </row>
    <row r="462" spans="1:6" s="13" customFormat="1" x14ac:dyDescent="0.2">
      <c r="A462" s="12"/>
      <c r="B462" s="15"/>
      <c r="C462" s="41"/>
      <c r="D462" s="41"/>
      <c r="E462" s="41"/>
      <c r="F462" s="14"/>
    </row>
    <row r="463" spans="1:6" s="13" customFormat="1" x14ac:dyDescent="0.2">
      <c r="A463" s="12"/>
      <c r="B463" s="26"/>
      <c r="C463" s="40"/>
      <c r="D463" s="40"/>
      <c r="E463" s="40"/>
      <c r="F463" s="14"/>
    </row>
    <row r="464" spans="1:6" s="13" customFormat="1" x14ac:dyDescent="0.2">
      <c r="A464" s="12"/>
      <c r="B464" s="16"/>
      <c r="C464" s="41"/>
      <c r="D464" s="41"/>
      <c r="E464" s="41"/>
      <c r="F464" s="14"/>
    </row>
    <row r="465" spans="1:6" s="13" customFormat="1" x14ac:dyDescent="0.2">
      <c r="A465" s="12"/>
      <c r="B465" s="15"/>
      <c r="C465" s="41"/>
      <c r="D465" s="41"/>
      <c r="E465" s="41"/>
      <c r="F465" s="14"/>
    </row>
    <row r="466" spans="1:6" s="13" customFormat="1" x14ac:dyDescent="0.2">
      <c r="A466" s="12"/>
      <c r="B466" s="15"/>
      <c r="C466" s="41"/>
      <c r="D466" s="41"/>
      <c r="E466" s="41"/>
      <c r="F466" s="14"/>
    </row>
    <row r="467" spans="1:6" s="13" customFormat="1" x14ac:dyDescent="0.2">
      <c r="A467" s="12"/>
      <c r="B467" s="15"/>
      <c r="C467" s="41"/>
      <c r="D467" s="41"/>
      <c r="E467" s="41"/>
      <c r="F467" s="14"/>
    </row>
    <row r="468" spans="1:6" s="13" customFormat="1" x14ac:dyDescent="0.2">
      <c r="A468" s="12"/>
      <c r="B468" s="15"/>
      <c r="C468" s="41"/>
      <c r="D468" s="41"/>
      <c r="E468" s="41"/>
      <c r="F468" s="14"/>
    </row>
    <row r="469" spans="1:6" s="13" customFormat="1" x14ac:dyDescent="0.2">
      <c r="A469" s="12"/>
      <c r="B469" s="15"/>
      <c r="C469" s="41"/>
      <c r="D469" s="41"/>
      <c r="E469" s="41"/>
      <c r="F469" s="14"/>
    </row>
    <row r="470" spans="1:6" s="13" customFormat="1" x14ac:dyDescent="0.2">
      <c r="A470" s="12"/>
      <c r="B470" s="15"/>
      <c r="C470" s="41"/>
      <c r="D470" s="41"/>
      <c r="E470" s="41"/>
      <c r="F470" s="14"/>
    </row>
    <row r="471" spans="1:6" s="13" customFormat="1" x14ac:dyDescent="0.2">
      <c r="A471" s="12"/>
      <c r="B471" s="15"/>
      <c r="C471" s="41"/>
      <c r="D471" s="41"/>
      <c r="E471" s="41"/>
      <c r="F471" s="14"/>
    </row>
    <row r="472" spans="1:6" s="13" customFormat="1" x14ac:dyDescent="0.2">
      <c r="A472" s="12"/>
      <c r="B472" s="15"/>
      <c r="C472" s="41"/>
      <c r="D472" s="41"/>
      <c r="E472" s="41"/>
      <c r="F472" s="14"/>
    </row>
    <row r="473" spans="1:6" s="13" customFormat="1" x14ac:dyDescent="0.2">
      <c r="A473" s="12"/>
      <c r="B473" s="15"/>
      <c r="C473" s="41"/>
      <c r="D473" s="41"/>
      <c r="E473" s="41"/>
      <c r="F473" s="14"/>
    </row>
    <row r="474" spans="1:6" s="13" customFormat="1" x14ac:dyDescent="0.2">
      <c r="A474" s="12"/>
      <c r="B474" s="15"/>
      <c r="C474" s="41"/>
      <c r="D474" s="41"/>
      <c r="E474" s="41"/>
      <c r="F474" s="14"/>
    </row>
    <row r="475" spans="1:6" s="13" customFormat="1" x14ac:dyDescent="0.2">
      <c r="A475" s="12"/>
      <c r="B475" s="15"/>
      <c r="C475" s="41"/>
      <c r="D475" s="41"/>
      <c r="E475" s="41"/>
      <c r="F475" s="14"/>
    </row>
    <row r="476" spans="1:6" s="13" customFormat="1" x14ac:dyDescent="0.2">
      <c r="A476" s="12"/>
      <c r="B476" s="15"/>
      <c r="C476" s="41"/>
      <c r="D476" s="41"/>
      <c r="E476" s="41"/>
      <c r="F476" s="14"/>
    </row>
    <row r="477" spans="1:6" s="13" customFormat="1" x14ac:dyDescent="0.2">
      <c r="A477" s="12"/>
      <c r="B477" s="15"/>
      <c r="C477" s="41"/>
      <c r="D477" s="41"/>
      <c r="E477" s="41"/>
      <c r="F477" s="14"/>
    </row>
    <row r="478" spans="1:6" s="13" customFormat="1" x14ac:dyDescent="0.2">
      <c r="A478" s="12"/>
      <c r="B478" s="15"/>
      <c r="C478" s="41"/>
      <c r="D478" s="41"/>
      <c r="E478" s="41"/>
      <c r="F478" s="14"/>
    </row>
    <row r="479" spans="1:6" s="13" customFormat="1" x14ac:dyDescent="0.2">
      <c r="A479" s="12"/>
      <c r="B479" s="15"/>
      <c r="C479" s="41"/>
      <c r="D479" s="41"/>
      <c r="E479" s="41"/>
      <c r="F479" s="14"/>
    </row>
    <row r="480" spans="1:6" s="13" customFormat="1" x14ac:dyDescent="0.2">
      <c r="A480" s="12"/>
      <c r="B480" s="16"/>
      <c r="C480" s="41"/>
      <c r="D480" s="41"/>
      <c r="E480" s="41"/>
      <c r="F480" s="14"/>
    </row>
    <row r="481" spans="1:6" s="13" customFormat="1" x14ac:dyDescent="0.2">
      <c r="A481" s="12"/>
      <c r="B481" s="15"/>
      <c r="C481" s="41"/>
      <c r="D481" s="41"/>
      <c r="E481" s="41"/>
      <c r="F481" s="14"/>
    </row>
    <row r="482" spans="1:6" s="13" customFormat="1" x14ac:dyDescent="0.2">
      <c r="A482" s="12"/>
      <c r="B482" s="15"/>
      <c r="C482" s="41"/>
      <c r="D482" s="41"/>
      <c r="E482" s="41"/>
      <c r="F482" s="14"/>
    </row>
    <row r="483" spans="1:6" s="13" customFormat="1" x14ac:dyDescent="0.2">
      <c r="A483" s="12"/>
      <c r="B483" s="15"/>
      <c r="C483" s="41"/>
      <c r="D483" s="41"/>
      <c r="E483" s="41"/>
      <c r="F483" s="14"/>
    </row>
    <row r="484" spans="1:6" s="13" customFormat="1" x14ac:dyDescent="0.2">
      <c r="A484" s="12"/>
      <c r="B484" s="15"/>
      <c r="C484" s="41"/>
      <c r="D484" s="41"/>
      <c r="E484" s="41"/>
      <c r="F484" s="14"/>
    </row>
    <row r="485" spans="1:6" s="13" customFormat="1" x14ac:dyDescent="0.2">
      <c r="A485" s="12"/>
      <c r="B485" s="16"/>
      <c r="C485" s="41"/>
      <c r="D485" s="41"/>
      <c r="E485" s="41"/>
      <c r="F485" s="14"/>
    </row>
    <row r="486" spans="1:6" s="13" customFormat="1" x14ac:dyDescent="0.2">
      <c r="A486" s="12"/>
      <c r="B486" s="15"/>
      <c r="C486" s="41"/>
      <c r="D486" s="41"/>
      <c r="E486" s="41"/>
      <c r="F486" s="14"/>
    </row>
    <row r="487" spans="1:6" s="13" customFormat="1" x14ac:dyDescent="0.2">
      <c r="A487" s="12"/>
      <c r="B487" s="15"/>
      <c r="C487" s="41"/>
      <c r="D487" s="41"/>
      <c r="E487" s="41"/>
      <c r="F487" s="14"/>
    </row>
    <row r="488" spans="1:6" s="13" customFormat="1" x14ac:dyDescent="0.2">
      <c r="A488" s="12"/>
      <c r="B488" s="15"/>
      <c r="C488" s="41"/>
      <c r="D488" s="41"/>
      <c r="E488" s="41"/>
      <c r="F488" s="14"/>
    </row>
    <row r="489" spans="1:6" s="13" customFormat="1" x14ac:dyDescent="0.2">
      <c r="A489" s="12"/>
      <c r="B489" s="15"/>
      <c r="C489" s="41"/>
      <c r="D489" s="41"/>
      <c r="E489" s="41"/>
      <c r="F489" s="14"/>
    </row>
    <row r="490" spans="1:6" s="13" customFormat="1" x14ac:dyDescent="0.2">
      <c r="A490" s="12"/>
      <c r="B490" s="15"/>
      <c r="C490" s="41"/>
      <c r="D490" s="41"/>
      <c r="E490" s="41"/>
      <c r="F490" s="14"/>
    </row>
    <row r="491" spans="1:6" s="13" customFormat="1" x14ac:dyDescent="0.2">
      <c r="A491" s="12"/>
      <c r="B491" s="15"/>
      <c r="C491" s="41"/>
      <c r="D491" s="41"/>
      <c r="E491" s="41"/>
      <c r="F491" s="14"/>
    </row>
    <row r="492" spans="1:6" s="13" customFormat="1" x14ac:dyDescent="0.2">
      <c r="A492" s="12"/>
      <c r="B492" s="15"/>
      <c r="C492" s="41"/>
      <c r="D492" s="41"/>
      <c r="E492" s="41"/>
      <c r="F492" s="14"/>
    </row>
    <row r="493" spans="1:6" s="13" customFormat="1" x14ac:dyDescent="0.2">
      <c r="A493" s="12"/>
      <c r="B493" s="15"/>
      <c r="C493" s="41"/>
      <c r="D493" s="41"/>
      <c r="E493" s="41"/>
      <c r="F493" s="14"/>
    </row>
    <row r="494" spans="1:6" s="13" customFormat="1" x14ac:dyDescent="0.2">
      <c r="A494" s="12"/>
      <c r="B494" s="15"/>
      <c r="C494" s="41"/>
      <c r="D494" s="41"/>
      <c r="E494" s="41"/>
      <c r="F494" s="14"/>
    </row>
    <row r="495" spans="1:6" s="13" customFormat="1" x14ac:dyDescent="0.2">
      <c r="A495" s="12"/>
      <c r="B495" s="15"/>
      <c r="C495" s="41"/>
      <c r="D495" s="41"/>
      <c r="E495" s="41"/>
      <c r="F495" s="14"/>
    </row>
    <row r="496" spans="1:6" s="13" customFormat="1" x14ac:dyDescent="0.2">
      <c r="A496" s="12"/>
      <c r="B496" s="15"/>
      <c r="C496" s="41"/>
      <c r="D496" s="41"/>
      <c r="E496" s="41"/>
      <c r="F496" s="14"/>
    </row>
    <row r="497" spans="1:6" s="13" customFormat="1" x14ac:dyDescent="0.2">
      <c r="A497" s="12"/>
      <c r="B497" s="15"/>
      <c r="C497" s="41"/>
      <c r="D497" s="41"/>
      <c r="E497" s="41"/>
      <c r="F497" s="14"/>
    </row>
    <row r="498" spans="1:6" s="13" customFormat="1" x14ac:dyDescent="0.2">
      <c r="A498" s="12"/>
      <c r="B498" s="15"/>
      <c r="C498" s="39"/>
      <c r="D498" s="39"/>
      <c r="E498" s="39"/>
      <c r="F498" s="14"/>
    </row>
    <row r="499" spans="1:6" s="13" customFormat="1" x14ac:dyDescent="0.2">
      <c r="A499" s="12"/>
      <c r="B499" s="15"/>
      <c r="C499" s="41"/>
      <c r="D499" s="41"/>
      <c r="E499" s="41"/>
      <c r="F499" s="14"/>
    </row>
    <row r="500" spans="1:6" s="13" customFormat="1" x14ac:dyDescent="0.2">
      <c r="A500" s="12"/>
      <c r="B500" s="15"/>
      <c r="C500" s="41"/>
      <c r="D500" s="41"/>
      <c r="E500" s="41"/>
      <c r="F500" s="14"/>
    </row>
    <row r="501" spans="1:6" s="13" customFormat="1" x14ac:dyDescent="0.2">
      <c r="A501" s="12"/>
      <c r="B501" s="15"/>
      <c r="C501" s="41"/>
      <c r="D501" s="41"/>
      <c r="E501" s="41"/>
      <c r="F501" s="14"/>
    </row>
    <row r="502" spans="1:6" s="13" customFormat="1" x14ac:dyDescent="0.2">
      <c r="A502" s="12"/>
      <c r="B502" s="15"/>
      <c r="C502" s="41"/>
      <c r="D502" s="41"/>
      <c r="E502" s="41"/>
      <c r="F502" s="14"/>
    </row>
    <row r="503" spans="1:6" s="13" customFormat="1" x14ac:dyDescent="0.2">
      <c r="A503" s="12"/>
      <c r="B503" s="15"/>
      <c r="C503" s="41"/>
      <c r="D503" s="41"/>
      <c r="E503" s="41"/>
      <c r="F503" s="14"/>
    </row>
    <row r="504" spans="1:6" s="13" customFormat="1" x14ac:dyDescent="0.2">
      <c r="A504" s="12"/>
      <c r="B504" s="16"/>
      <c r="C504" s="41"/>
      <c r="D504" s="41"/>
      <c r="E504" s="41"/>
      <c r="F504" s="14"/>
    </row>
    <row r="505" spans="1:6" s="13" customFormat="1" x14ac:dyDescent="0.2">
      <c r="A505" s="12"/>
      <c r="B505" s="15"/>
      <c r="C505" s="41"/>
      <c r="D505" s="41"/>
      <c r="E505" s="41"/>
      <c r="F505" s="14"/>
    </row>
    <row r="506" spans="1:6" s="13" customFormat="1" x14ac:dyDescent="0.2">
      <c r="A506" s="12"/>
      <c r="B506" s="15"/>
      <c r="C506" s="41"/>
      <c r="D506" s="41"/>
      <c r="E506" s="41"/>
      <c r="F506" s="14"/>
    </row>
    <row r="507" spans="1:6" s="13" customFormat="1" x14ac:dyDescent="0.2">
      <c r="A507" s="12"/>
      <c r="B507" s="15"/>
      <c r="C507" s="41"/>
      <c r="D507" s="41"/>
      <c r="E507" s="41"/>
      <c r="F507" s="14"/>
    </row>
    <row r="508" spans="1:6" s="13" customFormat="1" x14ac:dyDescent="0.2">
      <c r="A508" s="12"/>
      <c r="B508" s="15"/>
      <c r="C508" s="41"/>
      <c r="D508" s="41"/>
      <c r="E508" s="41"/>
      <c r="F508" s="14"/>
    </row>
    <row r="509" spans="1:6" s="13" customFormat="1" x14ac:dyDescent="0.2">
      <c r="A509" s="12"/>
      <c r="B509" s="15"/>
      <c r="C509" s="41"/>
      <c r="D509" s="41"/>
      <c r="E509" s="41"/>
      <c r="F509" s="14"/>
    </row>
    <row r="510" spans="1:6" s="13" customFormat="1" x14ac:dyDescent="0.2">
      <c r="A510" s="12"/>
      <c r="B510" s="15"/>
      <c r="C510" s="41"/>
      <c r="D510" s="41"/>
      <c r="E510" s="41"/>
      <c r="F510" s="14"/>
    </row>
    <row r="511" spans="1:6" s="13" customFormat="1" x14ac:dyDescent="0.2">
      <c r="A511" s="12"/>
      <c r="B511" s="15"/>
      <c r="C511" s="41"/>
      <c r="D511" s="41"/>
      <c r="E511" s="41"/>
      <c r="F511" s="14"/>
    </row>
    <row r="512" spans="1:6" s="13" customFormat="1" x14ac:dyDescent="0.2">
      <c r="A512" s="12"/>
      <c r="B512" s="17"/>
      <c r="C512" s="42"/>
      <c r="D512" s="42"/>
      <c r="E512" s="42"/>
      <c r="F512" s="14"/>
    </row>
    <row r="513" spans="1:6" s="13" customFormat="1" x14ac:dyDescent="0.2">
      <c r="A513" s="12"/>
      <c r="B513" s="16"/>
      <c r="C513" s="41"/>
      <c r="D513" s="41"/>
      <c r="E513" s="41"/>
      <c r="F513" s="14"/>
    </row>
    <row r="514" spans="1:6" s="13" customFormat="1" x14ac:dyDescent="0.2">
      <c r="A514" s="12"/>
      <c r="B514" s="15"/>
      <c r="C514" s="41"/>
      <c r="D514" s="41"/>
      <c r="E514" s="41"/>
      <c r="F514" s="14"/>
    </row>
    <row r="515" spans="1:6" s="13" customFormat="1" x14ac:dyDescent="0.2">
      <c r="A515" s="12"/>
      <c r="B515" s="15"/>
      <c r="C515" s="41"/>
      <c r="D515" s="41"/>
      <c r="E515" s="41"/>
      <c r="F515" s="14"/>
    </row>
    <row r="516" spans="1:6" s="13" customFormat="1" x14ac:dyDescent="0.2">
      <c r="A516" s="12"/>
      <c r="B516" s="15"/>
      <c r="C516" s="41"/>
      <c r="D516" s="41"/>
      <c r="E516" s="41"/>
      <c r="F516" s="14"/>
    </row>
    <row r="517" spans="1:6" s="13" customFormat="1" x14ac:dyDescent="0.2">
      <c r="A517" s="12"/>
      <c r="B517" s="15"/>
      <c r="C517" s="41"/>
      <c r="D517" s="41"/>
      <c r="E517" s="41"/>
      <c r="F517" s="14"/>
    </row>
    <row r="518" spans="1:6" s="13" customFormat="1" x14ac:dyDescent="0.2">
      <c r="A518" s="12"/>
      <c r="B518" s="15"/>
      <c r="C518" s="41"/>
      <c r="D518" s="41"/>
      <c r="E518" s="41"/>
      <c r="F518" s="14"/>
    </row>
    <row r="519" spans="1:6" s="13" customFormat="1" x14ac:dyDescent="0.2">
      <c r="A519" s="12"/>
      <c r="B519" s="15"/>
      <c r="C519" s="41"/>
      <c r="D519" s="41"/>
      <c r="E519" s="41"/>
      <c r="F519" s="14"/>
    </row>
    <row r="520" spans="1:6" s="13" customFormat="1" x14ac:dyDescent="0.2">
      <c r="A520" s="12"/>
      <c r="B520" s="15"/>
      <c r="C520" s="41"/>
      <c r="D520" s="41"/>
      <c r="E520" s="41"/>
      <c r="F520" s="14"/>
    </row>
    <row r="521" spans="1:6" s="13" customFormat="1" x14ac:dyDescent="0.2">
      <c r="A521" s="12"/>
      <c r="B521" s="15"/>
      <c r="C521" s="41"/>
      <c r="D521" s="41"/>
      <c r="E521" s="41"/>
      <c r="F521" s="14"/>
    </row>
    <row r="522" spans="1:6" s="13" customFormat="1" x14ac:dyDescent="0.2">
      <c r="A522" s="12"/>
      <c r="B522" s="15"/>
      <c r="C522" s="41"/>
      <c r="D522" s="41"/>
      <c r="E522" s="41"/>
      <c r="F522" s="14"/>
    </row>
    <row r="523" spans="1:6" s="13" customFormat="1" x14ac:dyDescent="0.2">
      <c r="A523" s="12"/>
      <c r="B523" s="15"/>
      <c r="C523" s="41"/>
      <c r="D523" s="41"/>
      <c r="E523" s="41"/>
      <c r="F523" s="14"/>
    </row>
    <row r="524" spans="1:6" s="13" customFormat="1" x14ac:dyDescent="0.2">
      <c r="A524" s="12"/>
      <c r="B524" s="15"/>
      <c r="C524" s="41"/>
      <c r="D524" s="41"/>
      <c r="E524" s="41"/>
      <c r="F524" s="14"/>
    </row>
    <row r="525" spans="1:6" s="13" customFormat="1" x14ac:dyDescent="0.2">
      <c r="A525" s="12"/>
      <c r="B525" s="16"/>
      <c r="C525" s="41"/>
      <c r="D525" s="41"/>
      <c r="E525" s="41"/>
      <c r="F525" s="14"/>
    </row>
    <row r="526" spans="1:6" s="13" customFormat="1" x14ac:dyDescent="0.2">
      <c r="A526" s="12"/>
      <c r="B526" s="15"/>
      <c r="C526" s="41"/>
      <c r="D526" s="41"/>
      <c r="E526" s="41"/>
      <c r="F526" s="14"/>
    </row>
    <row r="527" spans="1:6" s="13" customFormat="1" x14ac:dyDescent="0.2">
      <c r="A527" s="12"/>
      <c r="B527" s="15"/>
      <c r="C527" s="41"/>
      <c r="D527" s="41"/>
      <c r="E527" s="41"/>
      <c r="F527" s="14"/>
    </row>
    <row r="528" spans="1:6" s="13" customFormat="1" x14ac:dyDescent="0.2">
      <c r="A528" s="12"/>
      <c r="B528" s="15"/>
      <c r="C528" s="41"/>
      <c r="D528" s="41"/>
      <c r="E528" s="41"/>
      <c r="F528" s="14"/>
    </row>
    <row r="529" spans="1:6" s="13" customFormat="1" x14ac:dyDescent="0.2">
      <c r="A529" s="12"/>
      <c r="B529" s="15"/>
      <c r="C529" s="41"/>
      <c r="D529" s="41"/>
      <c r="E529" s="41"/>
      <c r="F529" s="14"/>
    </row>
    <row r="530" spans="1:6" s="13" customFormat="1" x14ac:dyDescent="0.2">
      <c r="A530" s="12"/>
      <c r="B530" s="15"/>
      <c r="C530" s="41"/>
      <c r="D530" s="41"/>
      <c r="E530" s="41"/>
      <c r="F530" s="14"/>
    </row>
    <row r="531" spans="1:6" s="13" customFormat="1" x14ac:dyDescent="0.2">
      <c r="A531" s="12"/>
      <c r="B531" s="15"/>
      <c r="C531" s="41"/>
      <c r="D531" s="41"/>
      <c r="E531" s="41"/>
      <c r="F531" s="14"/>
    </row>
    <row r="532" spans="1:6" s="13" customFormat="1" x14ac:dyDescent="0.2">
      <c r="A532" s="12"/>
      <c r="B532" s="15"/>
      <c r="C532" s="41"/>
      <c r="D532" s="41"/>
      <c r="E532" s="41"/>
      <c r="F532" s="14"/>
    </row>
    <row r="533" spans="1:6" s="13" customFormat="1" x14ac:dyDescent="0.2">
      <c r="A533" s="12"/>
      <c r="B533" s="15"/>
      <c r="C533" s="41"/>
      <c r="D533" s="41"/>
      <c r="E533" s="41"/>
      <c r="F533" s="14"/>
    </row>
    <row r="534" spans="1:6" s="13" customFormat="1" x14ac:dyDescent="0.2">
      <c r="A534" s="12"/>
      <c r="B534" s="15"/>
      <c r="C534" s="41"/>
      <c r="D534" s="41"/>
      <c r="E534" s="41"/>
      <c r="F534" s="14"/>
    </row>
    <row r="535" spans="1:6" s="13" customFormat="1" x14ac:dyDescent="0.2">
      <c r="A535" s="12"/>
      <c r="B535" s="15"/>
      <c r="C535" s="41"/>
      <c r="D535" s="41"/>
      <c r="E535" s="41"/>
      <c r="F535" s="14"/>
    </row>
    <row r="536" spans="1:6" s="13" customFormat="1" x14ac:dyDescent="0.2">
      <c r="A536" s="12"/>
      <c r="B536" s="15"/>
      <c r="C536" s="41"/>
      <c r="D536" s="41"/>
      <c r="E536" s="41"/>
      <c r="F536" s="14"/>
    </row>
    <row r="537" spans="1:6" s="13" customFormat="1" x14ac:dyDescent="0.2">
      <c r="A537" s="12"/>
      <c r="B537" s="15"/>
      <c r="C537" s="41"/>
      <c r="D537" s="41"/>
      <c r="E537" s="41"/>
      <c r="F537" s="14"/>
    </row>
    <row r="538" spans="1:6" s="13" customFormat="1" x14ac:dyDescent="0.2">
      <c r="A538" s="12"/>
      <c r="B538" s="15"/>
      <c r="C538" s="41"/>
      <c r="D538" s="41"/>
      <c r="E538" s="41"/>
      <c r="F538" s="14"/>
    </row>
    <row r="539" spans="1:6" s="13" customFormat="1" x14ac:dyDescent="0.2">
      <c r="A539" s="12"/>
      <c r="B539" s="15"/>
      <c r="C539" s="41"/>
      <c r="D539" s="41"/>
      <c r="E539" s="41"/>
      <c r="F539" s="14"/>
    </row>
    <row r="540" spans="1:6" s="13" customFormat="1" x14ac:dyDescent="0.2">
      <c r="A540" s="12"/>
      <c r="B540" s="15"/>
      <c r="C540" s="41"/>
      <c r="D540" s="41"/>
      <c r="E540" s="41"/>
      <c r="F540" s="14"/>
    </row>
    <row r="541" spans="1:6" s="13" customFormat="1" x14ac:dyDescent="0.2">
      <c r="A541" s="12"/>
      <c r="B541" s="15"/>
      <c r="C541" s="41"/>
      <c r="D541" s="41"/>
      <c r="E541" s="41"/>
      <c r="F541" s="14"/>
    </row>
    <row r="542" spans="1:6" s="13" customFormat="1" x14ac:dyDescent="0.2">
      <c r="A542" s="12"/>
      <c r="B542" s="16"/>
      <c r="C542" s="41"/>
      <c r="D542" s="41"/>
      <c r="E542" s="41"/>
      <c r="F542" s="14"/>
    </row>
    <row r="543" spans="1:6" s="13" customFormat="1" x14ac:dyDescent="0.2">
      <c r="A543" s="12"/>
      <c r="B543" s="17"/>
      <c r="C543" s="42"/>
      <c r="D543" s="42"/>
      <c r="E543" s="42"/>
      <c r="F543" s="14"/>
    </row>
    <row r="544" spans="1:6" s="13" customFormat="1" x14ac:dyDescent="0.2">
      <c r="A544" s="12"/>
      <c r="B544" s="15"/>
      <c r="C544" s="41"/>
      <c r="D544" s="41"/>
      <c r="E544" s="41"/>
      <c r="F544" s="14"/>
    </row>
    <row r="545" spans="1:6" s="13" customFormat="1" x14ac:dyDescent="0.2">
      <c r="A545" s="12"/>
      <c r="B545" s="17"/>
      <c r="C545" s="42"/>
      <c r="D545" s="42"/>
      <c r="E545" s="42"/>
      <c r="F545" s="14"/>
    </row>
    <row r="546" spans="1:6" s="13" customFormat="1" x14ac:dyDescent="0.2">
      <c r="A546" s="12"/>
      <c r="B546" s="15"/>
      <c r="C546" s="41"/>
      <c r="D546" s="41"/>
      <c r="E546" s="41"/>
      <c r="F546" s="14"/>
    </row>
    <row r="547" spans="1:6" s="13" customFormat="1" x14ac:dyDescent="0.2">
      <c r="A547" s="12"/>
      <c r="B547" s="17"/>
      <c r="C547" s="42"/>
      <c r="D547" s="42"/>
      <c r="E547" s="42"/>
      <c r="F547" s="14"/>
    </row>
    <row r="548" spans="1:6" s="13" customFormat="1" x14ac:dyDescent="0.2">
      <c r="A548" s="12"/>
      <c r="B548" s="15"/>
      <c r="C548" s="41"/>
      <c r="D548" s="41"/>
      <c r="E548" s="41"/>
      <c r="F548" s="14"/>
    </row>
    <row r="549" spans="1:6" s="13" customFormat="1" x14ac:dyDescent="0.2">
      <c r="A549" s="12"/>
      <c r="B549" s="17"/>
      <c r="C549" s="42"/>
      <c r="D549" s="42"/>
      <c r="E549" s="42"/>
      <c r="F549" s="14"/>
    </row>
    <row r="550" spans="1:6" s="13" customFormat="1" x14ac:dyDescent="0.2">
      <c r="A550" s="12"/>
      <c r="B550" s="15"/>
      <c r="C550" s="41"/>
      <c r="D550" s="41"/>
      <c r="E550" s="41"/>
      <c r="F550" s="14"/>
    </row>
    <row r="551" spans="1:6" s="13" customFormat="1" x14ac:dyDescent="0.2">
      <c r="A551" s="12"/>
      <c r="B551" s="15"/>
      <c r="C551" s="41"/>
      <c r="D551" s="41"/>
      <c r="E551" s="41"/>
      <c r="F551" s="14"/>
    </row>
    <row r="552" spans="1:6" s="13" customFormat="1" x14ac:dyDescent="0.2">
      <c r="A552" s="12"/>
      <c r="B552" s="15"/>
      <c r="C552" s="41"/>
      <c r="D552" s="41"/>
      <c r="E552" s="41"/>
      <c r="F552" s="14"/>
    </row>
    <row r="553" spans="1:6" s="13" customFormat="1" x14ac:dyDescent="0.2">
      <c r="A553" s="12"/>
      <c r="B553" s="15"/>
      <c r="C553" s="41"/>
      <c r="D553" s="41"/>
      <c r="E553" s="41"/>
      <c r="F553" s="14"/>
    </row>
    <row r="554" spans="1:6" s="13" customFormat="1" x14ac:dyDescent="0.2">
      <c r="A554" s="12"/>
      <c r="B554" s="15"/>
      <c r="C554" s="41"/>
      <c r="D554" s="41"/>
      <c r="E554" s="41"/>
      <c r="F554" s="14"/>
    </row>
    <row r="555" spans="1:6" s="13" customFormat="1" x14ac:dyDescent="0.2">
      <c r="A555" s="12"/>
      <c r="B555" s="15"/>
      <c r="C555" s="38"/>
      <c r="D555" s="38"/>
      <c r="E555" s="38"/>
      <c r="F555" s="14"/>
    </row>
    <row r="556" spans="1:6" s="13" customFormat="1" x14ac:dyDescent="0.2">
      <c r="A556" s="27"/>
      <c r="B556" s="18"/>
      <c r="C556" s="36"/>
      <c r="D556" s="36"/>
      <c r="E556" s="36"/>
      <c r="F556" s="14"/>
    </row>
    <row r="557" spans="1:6" s="13" customFormat="1" x14ac:dyDescent="0.2">
      <c r="A557" s="28"/>
      <c r="B557" s="17"/>
      <c r="C557" s="43"/>
      <c r="D557" s="43"/>
      <c r="E557" s="43"/>
      <c r="F557" s="14"/>
    </row>
    <row r="558" spans="1:6" s="13" customFormat="1" x14ac:dyDescent="0.2">
      <c r="A558" s="28"/>
      <c r="B558" s="15"/>
      <c r="C558" s="38"/>
      <c r="D558" s="38"/>
      <c r="E558" s="38"/>
      <c r="F558" s="14"/>
    </row>
    <row r="559" spans="1:6" s="13" customFormat="1" x14ac:dyDescent="0.2">
      <c r="A559" s="28"/>
      <c r="B559" s="16"/>
      <c r="C559" s="38"/>
      <c r="D559" s="38"/>
      <c r="E559" s="38"/>
      <c r="F559" s="14"/>
    </row>
    <row r="560" spans="1:6" s="13" customFormat="1" x14ac:dyDescent="0.2">
      <c r="A560" s="28"/>
      <c r="B560" s="17"/>
      <c r="C560" s="43"/>
      <c r="D560" s="43"/>
      <c r="E560" s="43"/>
      <c r="F560" s="14"/>
    </row>
    <row r="561" spans="1:6" s="13" customFormat="1" x14ac:dyDescent="0.2">
      <c r="A561" s="28"/>
      <c r="B561" s="15"/>
      <c r="C561" s="38"/>
      <c r="D561" s="38"/>
      <c r="E561" s="38"/>
      <c r="F561" s="14"/>
    </row>
    <row r="562" spans="1:6" s="13" customFormat="1" x14ac:dyDescent="0.2">
      <c r="A562" s="28"/>
      <c r="B562" s="15"/>
      <c r="C562" s="38"/>
      <c r="D562" s="38"/>
      <c r="E562" s="38"/>
      <c r="F562" s="14"/>
    </row>
    <row r="563" spans="1:6" s="13" customFormat="1" x14ac:dyDescent="0.2">
      <c r="A563" s="28"/>
      <c r="B563" s="15"/>
      <c r="C563" s="38"/>
      <c r="D563" s="38"/>
      <c r="E563" s="38"/>
      <c r="F563" s="14"/>
    </row>
    <row r="564" spans="1:6" s="13" customFormat="1" x14ac:dyDescent="0.2">
      <c r="A564" s="28"/>
      <c r="B564" s="17"/>
      <c r="C564" s="43"/>
      <c r="D564" s="43"/>
      <c r="E564" s="43"/>
      <c r="F564" s="14"/>
    </row>
    <row r="565" spans="1:6" s="13" customFormat="1" x14ac:dyDescent="0.2">
      <c r="A565" s="28"/>
      <c r="B565" s="15"/>
      <c r="C565" s="38"/>
      <c r="D565" s="38"/>
      <c r="E565" s="38"/>
      <c r="F565" s="14"/>
    </row>
    <row r="566" spans="1:6" s="13" customFormat="1" x14ac:dyDescent="0.2">
      <c r="A566" s="28"/>
      <c r="B566" s="15"/>
      <c r="C566" s="38"/>
      <c r="D566" s="38"/>
      <c r="E566" s="38"/>
      <c r="F566" s="14"/>
    </row>
    <row r="567" spans="1:6" s="13" customFormat="1" x14ac:dyDescent="0.2">
      <c r="A567" s="28"/>
      <c r="B567" s="17"/>
      <c r="C567" s="43"/>
      <c r="D567" s="43"/>
      <c r="E567" s="43"/>
      <c r="F567" s="14"/>
    </row>
    <row r="568" spans="1:6" s="13" customFormat="1" x14ac:dyDescent="0.2">
      <c r="A568" s="28"/>
      <c r="B568" s="15"/>
      <c r="C568" s="38"/>
      <c r="D568" s="38"/>
      <c r="E568" s="38"/>
      <c r="F568" s="14"/>
    </row>
    <row r="569" spans="1:6" s="13" customFormat="1" x14ac:dyDescent="0.2">
      <c r="A569" s="28"/>
      <c r="B569" s="17"/>
      <c r="C569" s="43"/>
      <c r="D569" s="43"/>
      <c r="E569" s="43"/>
      <c r="F569" s="14"/>
    </row>
    <row r="570" spans="1:6" s="13" customFormat="1" x14ac:dyDescent="0.2">
      <c r="A570" s="28"/>
      <c r="B570" s="15"/>
      <c r="C570" s="38"/>
      <c r="D570" s="38"/>
      <c r="E570" s="38"/>
      <c r="F570" s="14"/>
    </row>
    <row r="571" spans="1:6" s="13" customFormat="1" ht="14.25" x14ac:dyDescent="0.2">
      <c r="A571" s="12"/>
      <c r="B571" s="24"/>
      <c r="C571" s="41"/>
      <c r="D571" s="41"/>
      <c r="E571" s="41"/>
      <c r="F571" s="14"/>
    </row>
    <row r="572" spans="1:6" s="13" customFormat="1" x14ac:dyDescent="0.2">
      <c r="A572" s="12"/>
      <c r="B572" s="16"/>
      <c r="C572" s="43"/>
      <c r="D572" s="43"/>
      <c r="E572" s="43"/>
      <c r="F572" s="14"/>
    </row>
    <row r="573" spans="1:6" s="13" customFormat="1" x14ac:dyDescent="0.2">
      <c r="A573" s="12"/>
      <c r="B573" s="17"/>
      <c r="C573" s="43"/>
      <c r="D573" s="43"/>
      <c r="E573" s="43"/>
      <c r="F573" s="14"/>
    </row>
    <row r="574" spans="1:6" s="13" customFormat="1" x14ac:dyDescent="0.2">
      <c r="A574" s="12"/>
      <c r="B574" s="15"/>
      <c r="C574" s="38"/>
      <c r="D574" s="38"/>
      <c r="E574" s="38"/>
      <c r="F574" s="14"/>
    </row>
    <row r="575" spans="1:6" s="13" customFormat="1" x14ac:dyDescent="0.2">
      <c r="A575" s="12"/>
      <c r="B575" s="15"/>
      <c r="C575" s="38"/>
      <c r="D575" s="38"/>
      <c r="E575" s="38"/>
      <c r="F575" s="14"/>
    </row>
    <row r="576" spans="1:6" s="13" customFormat="1" x14ac:dyDescent="0.2">
      <c r="A576" s="12"/>
      <c r="B576" s="15"/>
      <c r="C576" s="38"/>
      <c r="D576" s="38"/>
      <c r="E576" s="38"/>
      <c r="F576" s="14"/>
    </row>
    <row r="577" spans="1:6" s="13" customFormat="1" x14ac:dyDescent="0.2">
      <c r="A577" s="12"/>
      <c r="B577" s="15"/>
      <c r="C577" s="38"/>
      <c r="D577" s="38"/>
      <c r="E577" s="38"/>
      <c r="F577" s="14"/>
    </row>
    <row r="578" spans="1:6" s="13" customFormat="1" x14ac:dyDescent="0.2">
      <c r="A578" s="12"/>
      <c r="B578" s="15"/>
      <c r="C578" s="38"/>
      <c r="D578" s="38"/>
      <c r="E578" s="38"/>
      <c r="F578" s="14"/>
    </row>
    <row r="579" spans="1:6" s="13" customFormat="1" x14ac:dyDescent="0.2">
      <c r="A579" s="12"/>
      <c r="B579" s="15"/>
      <c r="C579" s="38"/>
      <c r="D579" s="38"/>
      <c r="E579" s="38"/>
      <c r="F579" s="14"/>
    </row>
    <row r="580" spans="1:6" s="13" customFormat="1" x14ac:dyDescent="0.2">
      <c r="A580" s="12"/>
      <c r="B580" s="15"/>
      <c r="C580" s="38"/>
      <c r="D580" s="38"/>
      <c r="E580" s="38"/>
      <c r="F580" s="14"/>
    </row>
    <row r="581" spans="1:6" s="13" customFormat="1" x14ac:dyDescent="0.2">
      <c r="A581" s="12"/>
      <c r="B581" s="15"/>
      <c r="C581" s="38"/>
      <c r="D581" s="38"/>
      <c r="E581" s="38"/>
      <c r="F581" s="14"/>
    </row>
    <row r="582" spans="1:6" s="13" customFormat="1" x14ac:dyDescent="0.2">
      <c r="A582" s="12"/>
      <c r="B582" s="15"/>
      <c r="C582" s="38"/>
      <c r="D582" s="38"/>
      <c r="E582" s="38"/>
      <c r="F582" s="14"/>
    </row>
    <row r="583" spans="1:6" s="13" customFormat="1" x14ac:dyDescent="0.2">
      <c r="A583" s="12"/>
      <c r="B583" s="15"/>
      <c r="C583" s="38"/>
      <c r="D583" s="38"/>
      <c r="E583" s="38"/>
      <c r="F583" s="14"/>
    </row>
    <row r="584" spans="1:6" s="13" customFormat="1" x14ac:dyDescent="0.2">
      <c r="A584" s="12"/>
      <c r="B584" s="15"/>
      <c r="C584" s="38"/>
      <c r="D584" s="38"/>
      <c r="E584" s="38"/>
      <c r="F584" s="14"/>
    </row>
    <row r="585" spans="1:6" s="13" customFormat="1" x14ac:dyDescent="0.2">
      <c r="A585" s="12"/>
      <c r="B585" s="15"/>
      <c r="C585" s="38"/>
      <c r="D585" s="38"/>
      <c r="E585" s="38"/>
      <c r="F585" s="14"/>
    </row>
    <row r="586" spans="1:6" s="13" customFormat="1" x14ac:dyDescent="0.2">
      <c r="A586" s="12"/>
      <c r="B586" s="15"/>
      <c r="C586" s="38"/>
      <c r="D586" s="38"/>
      <c r="E586" s="38"/>
      <c r="F586" s="14"/>
    </row>
    <row r="587" spans="1:6" s="13" customFormat="1" x14ac:dyDescent="0.2">
      <c r="A587" s="12"/>
      <c r="B587" s="17"/>
      <c r="C587" s="43"/>
      <c r="D587" s="43"/>
      <c r="E587" s="43"/>
      <c r="F587" s="14"/>
    </row>
    <row r="588" spans="1:6" s="13" customFormat="1" ht="25.5" customHeight="1" x14ac:dyDescent="0.2">
      <c r="A588" s="12"/>
      <c r="B588" s="15"/>
      <c r="C588" s="38"/>
      <c r="D588" s="38"/>
      <c r="E588" s="38"/>
      <c r="F588" s="14"/>
    </row>
    <row r="589" spans="1:6" s="13" customFormat="1" x14ac:dyDescent="0.2">
      <c r="A589" s="12"/>
      <c r="B589" s="15"/>
      <c r="C589" s="38"/>
      <c r="D589" s="38"/>
      <c r="E589" s="38"/>
      <c r="F589" s="14"/>
    </row>
    <row r="590" spans="1:6" s="13" customFormat="1" x14ac:dyDescent="0.2">
      <c r="A590" s="12"/>
      <c r="B590" s="15"/>
      <c r="C590" s="38"/>
      <c r="D590" s="38"/>
      <c r="E590" s="38"/>
      <c r="F590" s="14"/>
    </row>
    <row r="591" spans="1:6" s="13" customFormat="1" x14ac:dyDescent="0.2">
      <c r="A591" s="12"/>
      <c r="B591" s="15"/>
      <c r="C591" s="38"/>
      <c r="D591" s="38"/>
      <c r="E591" s="38"/>
      <c r="F591" s="14"/>
    </row>
    <row r="592" spans="1:6" s="13" customFormat="1" x14ac:dyDescent="0.2">
      <c r="A592" s="12"/>
      <c r="B592" s="15"/>
      <c r="C592" s="38"/>
      <c r="D592" s="38"/>
      <c r="E592" s="38"/>
      <c r="F592" s="14"/>
    </row>
    <row r="593" spans="1:6" s="13" customFormat="1" ht="30.75" customHeight="1" x14ac:dyDescent="0.2">
      <c r="A593" s="12"/>
      <c r="B593" s="15"/>
      <c r="C593" s="38"/>
      <c r="D593" s="38"/>
      <c r="E593" s="38"/>
      <c r="F593" s="14"/>
    </row>
    <row r="594" spans="1:6" s="13" customFormat="1" x14ac:dyDescent="0.2">
      <c r="A594" s="12"/>
      <c r="B594" s="15"/>
      <c r="C594" s="38"/>
      <c r="D594" s="38"/>
      <c r="E594" s="38"/>
      <c r="F594" s="14"/>
    </row>
    <row r="595" spans="1:6" s="13" customFormat="1" x14ac:dyDescent="0.2">
      <c r="A595" s="12"/>
      <c r="B595" s="15"/>
      <c r="C595" s="38"/>
      <c r="D595" s="38"/>
      <c r="E595" s="38"/>
      <c r="F595" s="14"/>
    </row>
    <row r="596" spans="1:6" s="13" customFormat="1" x14ac:dyDescent="0.2">
      <c r="A596" s="12"/>
      <c r="B596" s="15"/>
      <c r="C596" s="38"/>
      <c r="D596" s="38"/>
      <c r="E596" s="38"/>
      <c r="F596" s="14"/>
    </row>
    <row r="597" spans="1:6" s="13" customFormat="1" x14ac:dyDescent="0.2">
      <c r="A597" s="12"/>
      <c r="B597" s="15"/>
      <c r="C597" s="38"/>
      <c r="D597" s="38"/>
      <c r="E597" s="38"/>
      <c r="F597" s="14"/>
    </row>
    <row r="598" spans="1:6" s="13" customFormat="1" x14ac:dyDescent="0.2">
      <c r="A598" s="12"/>
      <c r="B598" s="15"/>
      <c r="C598" s="38"/>
      <c r="D598" s="38"/>
      <c r="E598" s="38"/>
      <c r="F598" s="14"/>
    </row>
    <row r="599" spans="1:6" s="13" customFormat="1" ht="15" customHeight="1" x14ac:dyDescent="0.2">
      <c r="A599" s="12"/>
      <c r="B599" s="15"/>
      <c r="C599" s="38"/>
      <c r="D599" s="38"/>
      <c r="E599" s="38"/>
      <c r="F599" s="14"/>
    </row>
    <row r="600" spans="1:6" s="13" customFormat="1" ht="15" customHeight="1" x14ac:dyDescent="0.2">
      <c r="A600" s="12"/>
      <c r="B600" s="15"/>
      <c r="C600" s="38"/>
      <c r="D600" s="38"/>
      <c r="E600" s="38"/>
      <c r="F600" s="14"/>
    </row>
    <row r="601" spans="1:6" s="13" customFormat="1" ht="15" customHeight="1" x14ac:dyDescent="0.2">
      <c r="A601" s="12"/>
      <c r="B601" s="15"/>
      <c r="C601" s="38"/>
      <c r="D601" s="38"/>
      <c r="E601" s="38"/>
      <c r="F601" s="14"/>
    </row>
    <row r="602" spans="1:6" s="13" customFormat="1" ht="15" customHeight="1" x14ac:dyDescent="0.2">
      <c r="A602" s="12"/>
      <c r="B602" s="15"/>
      <c r="C602" s="38"/>
      <c r="D602" s="38"/>
      <c r="E602" s="38"/>
      <c r="F602" s="14"/>
    </row>
    <row r="603" spans="1:6" s="13" customFormat="1" ht="15" customHeight="1" x14ac:dyDescent="0.2">
      <c r="A603" s="12"/>
      <c r="B603" s="16"/>
      <c r="C603" s="43"/>
      <c r="D603" s="43"/>
      <c r="E603" s="43"/>
      <c r="F603" s="14"/>
    </row>
    <row r="604" spans="1:6" s="13" customFormat="1" ht="15" customHeight="1" x14ac:dyDescent="0.2">
      <c r="A604" s="12"/>
      <c r="B604" s="17"/>
      <c r="C604" s="43"/>
      <c r="D604" s="43"/>
      <c r="E604" s="43"/>
      <c r="F604" s="14"/>
    </row>
    <row r="605" spans="1:6" s="13" customFormat="1" ht="15" customHeight="1" x14ac:dyDescent="0.2">
      <c r="A605" s="28"/>
      <c r="B605" s="15"/>
      <c r="C605" s="38"/>
      <c r="D605" s="38"/>
      <c r="E605" s="38"/>
      <c r="F605" s="14"/>
    </row>
    <row r="606" spans="1:6" s="13" customFormat="1" ht="15" customHeight="1" x14ac:dyDescent="0.2">
      <c r="A606" s="12"/>
      <c r="B606" s="15"/>
      <c r="C606" s="38"/>
      <c r="D606" s="38"/>
      <c r="E606" s="38"/>
      <c r="F606" s="14"/>
    </row>
    <row r="607" spans="1:6" s="13" customFormat="1" ht="15" customHeight="1" x14ac:dyDescent="0.2">
      <c r="A607" s="28"/>
      <c r="B607" s="15"/>
      <c r="C607" s="38"/>
      <c r="D607" s="38"/>
      <c r="E607" s="38"/>
      <c r="F607" s="14"/>
    </row>
    <row r="608" spans="1:6" s="13" customFormat="1" ht="15" customHeight="1" x14ac:dyDescent="0.2">
      <c r="A608" s="12"/>
      <c r="B608" s="15"/>
      <c r="C608" s="38"/>
      <c r="D608" s="38"/>
      <c r="E608" s="38"/>
      <c r="F608" s="14"/>
    </row>
    <row r="609" spans="1:6" s="13" customFormat="1" ht="15" customHeight="1" x14ac:dyDescent="0.2">
      <c r="A609" s="28"/>
      <c r="B609" s="15"/>
      <c r="C609" s="38"/>
      <c r="D609" s="38"/>
      <c r="E609" s="38"/>
      <c r="F609" s="14"/>
    </row>
    <row r="610" spans="1:6" s="13" customFormat="1" ht="15" customHeight="1" x14ac:dyDescent="0.2">
      <c r="A610" s="12"/>
      <c r="B610" s="15"/>
      <c r="C610" s="38"/>
      <c r="D610" s="38"/>
      <c r="E610" s="38"/>
      <c r="F610" s="14"/>
    </row>
    <row r="611" spans="1:6" s="13" customFormat="1" ht="15" customHeight="1" x14ac:dyDescent="0.2">
      <c r="A611" s="28"/>
      <c r="B611" s="15"/>
      <c r="C611" s="38"/>
      <c r="D611" s="38"/>
      <c r="E611" s="38"/>
      <c r="F611" s="14"/>
    </row>
    <row r="612" spans="1:6" s="13" customFormat="1" ht="15" customHeight="1" x14ac:dyDescent="0.2">
      <c r="A612" s="12"/>
      <c r="B612" s="15"/>
      <c r="C612" s="38"/>
      <c r="D612" s="38"/>
      <c r="E612" s="38"/>
      <c r="F612" s="14"/>
    </row>
    <row r="613" spans="1:6" s="13" customFormat="1" ht="15" customHeight="1" x14ac:dyDescent="0.2">
      <c r="A613" s="28"/>
      <c r="B613" s="15"/>
      <c r="C613" s="38"/>
      <c r="D613" s="38"/>
      <c r="E613" s="38"/>
      <c r="F613" s="14"/>
    </row>
    <row r="614" spans="1:6" s="13" customFormat="1" ht="15" customHeight="1" x14ac:dyDescent="0.2">
      <c r="A614" s="12"/>
      <c r="B614" s="15"/>
      <c r="C614" s="38"/>
      <c r="D614" s="38"/>
      <c r="E614" s="38"/>
      <c r="F614" s="14"/>
    </row>
    <row r="615" spans="1:6" s="13" customFormat="1" ht="15" customHeight="1" x14ac:dyDescent="0.2">
      <c r="A615" s="28"/>
      <c r="B615" s="15"/>
      <c r="C615" s="38"/>
      <c r="D615" s="38"/>
      <c r="E615" s="38"/>
      <c r="F615" s="14"/>
    </row>
    <row r="616" spans="1:6" s="13" customFormat="1" ht="15" customHeight="1" x14ac:dyDescent="0.2">
      <c r="A616" s="12"/>
      <c r="B616" s="15"/>
      <c r="C616" s="38"/>
      <c r="D616" s="38"/>
      <c r="E616" s="38"/>
      <c r="F616" s="14"/>
    </row>
    <row r="617" spans="1:6" s="13" customFormat="1" ht="15" customHeight="1" x14ac:dyDescent="0.2">
      <c r="A617" s="28"/>
      <c r="B617" s="15"/>
      <c r="C617" s="38"/>
      <c r="D617" s="38"/>
      <c r="E617" s="38"/>
      <c r="F617" s="14"/>
    </row>
    <row r="618" spans="1:6" s="13" customFormat="1" ht="15" customHeight="1" x14ac:dyDescent="0.2">
      <c r="A618" s="12"/>
      <c r="B618" s="15"/>
      <c r="C618" s="38"/>
      <c r="D618" s="38"/>
      <c r="E618" s="38"/>
      <c r="F618" s="14"/>
    </row>
    <row r="619" spans="1:6" s="13" customFormat="1" ht="15" customHeight="1" x14ac:dyDescent="0.2">
      <c r="A619" s="28"/>
      <c r="B619" s="15"/>
      <c r="C619" s="38"/>
      <c r="D619" s="38"/>
      <c r="E619" s="38"/>
      <c r="F619" s="14"/>
    </row>
    <row r="620" spans="1:6" s="13" customFormat="1" ht="15" customHeight="1" x14ac:dyDescent="0.2">
      <c r="A620" s="12"/>
      <c r="B620" s="15"/>
      <c r="C620" s="38"/>
      <c r="D620" s="38"/>
      <c r="E620" s="38"/>
      <c r="F620" s="14"/>
    </row>
    <row r="621" spans="1:6" s="13" customFormat="1" ht="15" customHeight="1" x14ac:dyDescent="0.2">
      <c r="A621" s="28"/>
      <c r="B621" s="15"/>
      <c r="C621" s="38"/>
      <c r="D621" s="38"/>
      <c r="E621" s="38"/>
      <c r="F621" s="14"/>
    </row>
    <row r="622" spans="1:6" s="13" customFormat="1" ht="15" customHeight="1" x14ac:dyDescent="0.2">
      <c r="A622" s="12"/>
      <c r="B622" s="15"/>
      <c r="C622" s="38"/>
      <c r="D622" s="38"/>
      <c r="E622" s="38"/>
      <c r="F622" s="14"/>
    </row>
    <row r="623" spans="1:6" s="13" customFormat="1" ht="15" customHeight="1" x14ac:dyDescent="0.2">
      <c r="A623" s="28"/>
      <c r="B623" s="15"/>
      <c r="C623" s="38"/>
      <c r="D623" s="38"/>
      <c r="E623" s="38"/>
      <c r="F623" s="14"/>
    </row>
    <row r="624" spans="1:6" s="13" customFormat="1" ht="15" customHeight="1" x14ac:dyDescent="0.2">
      <c r="A624" s="28"/>
      <c r="B624" s="17"/>
      <c r="C624" s="43"/>
      <c r="D624" s="43"/>
      <c r="E624" s="43"/>
      <c r="F624" s="14"/>
    </row>
    <row r="625" spans="1:6" s="13" customFormat="1" ht="15" customHeight="1" x14ac:dyDescent="0.2">
      <c r="A625" s="28"/>
      <c r="B625" s="15"/>
      <c r="C625" s="38"/>
      <c r="D625" s="38"/>
      <c r="E625" s="38"/>
      <c r="F625" s="14"/>
    </row>
    <row r="626" spans="1:6" s="13" customFormat="1" ht="15" customHeight="1" x14ac:dyDescent="0.2">
      <c r="A626" s="28"/>
      <c r="B626" s="15"/>
      <c r="C626" s="38"/>
      <c r="D626" s="38"/>
      <c r="E626" s="38"/>
      <c r="F626" s="14"/>
    </row>
    <row r="627" spans="1:6" s="13" customFormat="1" ht="15" customHeight="1" x14ac:dyDescent="0.2">
      <c r="A627" s="28"/>
      <c r="B627" s="15"/>
      <c r="C627" s="38"/>
      <c r="D627" s="38"/>
      <c r="E627" s="38"/>
      <c r="F627" s="14"/>
    </row>
    <row r="628" spans="1:6" s="13" customFormat="1" ht="15" customHeight="1" x14ac:dyDescent="0.2">
      <c r="A628" s="28"/>
      <c r="B628" s="15"/>
      <c r="C628" s="38"/>
      <c r="D628" s="38"/>
      <c r="E628" s="38"/>
      <c r="F628" s="14"/>
    </row>
    <row r="629" spans="1:6" s="13" customFormat="1" ht="15" customHeight="1" x14ac:dyDescent="0.2">
      <c r="A629" s="28"/>
      <c r="B629" s="15"/>
      <c r="C629" s="38"/>
      <c r="D629" s="38"/>
      <c r="E629" s="38"/>
      <c r="F629" s="14"/>
    </row>
    <row r="630" spans="1:6" s="13" customFormat="1" ht="15" customHeight="1" x14ac:dyDescent="0.2">
      <c r="A630" s="28"/>
      <c r="B630" s="15"/>
      <c r="C630" s="38"/>
      <c r="D630" s="38"/>
      <c r="E630" s="38"/>
      <c r="F630" s="14"/>
    </row>
    <row r="631" spans="1:6" s="13" customFormat="1" ht="15" customHeight="1" x14ac:dyDescent="0.2">
      <c r="A631" s="12"/>
      <c r="B631" s="29"/>
      <c r="C631" s="37"/>
      <c r="D631" s="37"/>
      <c r="E631" s="37"/>
      <c r="F631" s="14"/>
    </row>
    <row r="632" spans="1:6" s="13" customFormat="1" ht="15" customHeight="1" x14ac:dyDescent="0.2">
      <c r="C632" s="44"/>
      <c r="D632" s="44"/>
      <c r="E632" s="44"/>
    </row>
    <row r="633" spans="1:6" s="13" customFormat="1" ht="15" customHeight="1" x14ac:dyDescent="0.2">
      <c r="C633" s="44"/>
      <c r="D633" s="44"/>
      <c r="E633" s="44"/>
    </row>
    <row r="634" spans="1:6" s="13" customFormat="1" ht="15" customHeight="1" x14ac:dyDescent="0.2">
      <c r="C634" s="44"/>
      <c r="D634" s="44"/>
      <c r="E634" s="44"/>
    </row>
    <row r="635" spans="1:6" s="13" customFormat="1" ht="15" customHeight="1" x14ac:dyDescent="0.2">
      <c r="C635" s="44"/>
      <c r="D635" s="44"/>
      <c r="E635" s="44"/>
    </row>
    <row r="636" spans="1:6" s="13" customFormat="1" ht="15" customHeight="1" x14ac:dyDescent="0.2">
      <c r="C636" s="44"/>
      <c r="D636" s="44"/>
      <c r="E636" s="44"/>
    </row>
    <row r="637" spans="1:6" s="13" customFormat="1" ht="15" customHeight="1" x14ac:dyDescent="0.2">
      <c r="C637" s="44"/>
      <c r="D637" s="44"/>
      <c r="E637" s="44"/>
    </row>
    <row r="638" spans="1:6" s="13" customFormat="1" ht="15" customHeight="1" x14ac:dyDescent="0.2">
      <c r="C638" s="44"/>
      <c r="D638" s="44"/>
      <c r="E638" s="44"/>
    </row>
    <row r="639" spans="1:6" s="13" customFormat="1" ht="15" customHeight="1" x14ac:dyDescent="0.2">
      <c r="C639" s="44"/>
      <c r="D639" s="44"/>
      <c r="E639" s="44"/>
    </row>
    <row r="640" spans="1:6" s="13" customFormat="1" ht="15" customHeight="1" x14ac:dyDescent="0.2">
      <c r="C640" s="44"/>
      <c r="D640" s="44"/>
      <c r="E640" s="44"/>
    </row>
    <row r="641" spans="3:5" s="13" customFormat="1" ht="15" customHeight="1" x14ac:dyDescent="0.2">
      <c r="C641" s="44"/>
      <c r="D641" s="44"/>
      <c r="E641" s="44"/>
    </row>
    <row r="642" spans="3:5" s="13" customFormat="1" ht="15" customHeight="1" x14ac:dyDescent="0.2">
      <c r="C642" s="44"/>
      <c r="D642" s="44"/>
      <c r="E642" s="44"/>
    </row>
    <row r="643" spans="3:5" s="13" customFormat="1" ht="15" customHeight="1" x14ac:dyDescent="0.2">
      <c r="C643" s="44"/>
      <c r="D643" s="44"/>
      <c r="E643" s="44"/>
    </row>
    <row r="644" spans="3:5" s="13" customFormat="1" ht="15" customHeight="1" x14ac:dyDescent="0.2">
      <c r="C644" s="44"/>
      <c r="D644" s="44"/>
      <c r="E644" s="44"/>
    </row>
    <row r="645" spans="3:5" s="13" customFormat="1" ht="15" customHeight="1" x14ac:dyDescent="0.2">
      <c r="C645" s="44"/>
      <c r="D645" s="44"/>
      <c r="E645" s="44"/>
    </row>
    <row r="646" spans="3:5" s="13" customFormat="1" ht="15" customHeight="1" x14ac:dyDescent="0.2">
      <c r="C646" s="44"/>
      <c r="D646" s="44"/>
      <c r="E646" s="44"/>
    </row>
    <row r="647" spans="3:5" s="13" customFormat="1" ht="15" customHeight="1" x14ac:dyDescent="0.2">
      <c r="C647" s="44"/>
      <c r="D647" s="44"/>
      <c r="E647" s="44"/>
    </row>
    <row r="648" spans="3:5" s="13" customFormat="1" ht="15" customHeight="1" x14ac:dyDescent="0.2">
      <c r="C648" s="44"/>
      <c r="D648" s="44"/>
      <c r="E648" s="44"/>
    </row>
    <row r="649" spans="3:5" s="13" customFormat="1" ht="15" customHeight="1" x14ac:dyDescent="0.2">
      <c r="C649" s="44"/>
      <c r="D649" s="44"/>
      <c r="E649" s="44"/>
    </row>
    <row r="650" spans="3:5" s="13" customFormat="1" ht="15" customHeight="1" x14ac:dyDescent="0.2">
      <c r="C650" s="44"/>
      <c r="D650" s="44"/>
      <c r="E650" s="44"/>
    </row>
    <row r="651" spans="3:5" s="13" customFormat="1" ht="15" customHeight="1" x14ac:dyDescent="0.2">
      <c r="C651" s="44"/>
      <c r="D651" s="44"/>
      <c r="E651" s="44"/>
    </row>
    <row r="652" spans="3:5" s="13" customFormat="1" ht="15" customHeight="1" x14ac:dyDescent="0.2">
      <c r="C652" s="44"/>
      <c r="D652" s="44"/>
      <c r="E652" s="44"/>
    </row>
    <row r="653" spans="3:5" s="13" customFormat="1" ht="15" customHeight="1" x14ac:dyDescent="0.2">
      <c r="C653" s="44"/>
      <c r="D653" s="44"/>
      <c r="E653" s="44"/>
    </row>
    <row r="654" spans="3:5" s="13" customFormat="1" ht="15" customHeight="1" x14ac:dyDescent="0.2">
      <c r="C654" s="44"/>
      <c r="D654" s="44"/>
      <c r="E654" s="44"/>
    </row>
    <row r="655" spans="3:5" s="13" customFormat="1" ht="15" customHeight="1" x14ac:dyDescent="0.2">
      <c r="C655" s="44"/>
      <c r="D655" s="44"/>
      <c r="E655" s="44"/>
    </row>
    <row r="656" spans="3:5" s="13" customFormat="1" ht="15" customHeight="1" x14ac:dyDescent="0.2">
      <c r="C656" s="44"/>
      <c r="D656" s="44"/>
      <c r="E656" s="44"/>
    </row>
    <row r="657" spans="3:5" s="13" customFormat="1" ht="15" customHeight="1" x14ac:dyDescent="0.2">
      <c r="C657" s="44"/>
      <c r="D657" s="44"/>
      <c r="E657" s="44"/>
    </row>
    <row r="658" spans="3:5" s="13" customFormat="1" ht="15" customHeight="1" x14ac:dyDescent="0.2">
      <c r="C658" s="44"/>
      <c r="D658" s="44"/>
      <c r="E658" s="44"/>
    </row>
    <row r="659" spans="3:5" s="13" customFormat="1" ht="15" customHeight="1" x14ac:dyDescent="0.2">
      <c r="C659" s="44"/>
      <c r="D659" s="44"/>
      <c r="E659" s="44"/>
    </row>
    <row r="660" spans="3:5" s="13" customFormat="1" ht="15" customHeight="1" x14ac:dyDescent="0.2">
      <c r="C660" s="44"/>
      <c r="D660" s="44"/>
      <c r="E660" s="44"/>
    </row>
    <row r="661" spans="3:5" s="13" customFormat="1" ht="15" customHeight="1" x14ac:dyDescent="0.2">
      <c r="C661" s="44"/>
      <c r="D661" s="44"/>
      <c r="E661" s="44"/>
    </row>
    <row r="662" spans="3:5" s="13" customFormat="1" ht="15" customHeight="1" x14ac:dyDescent="0.2">
      <c r="C662" s="44"/>
      <c r="D662" s="44"/>
      <c r="E662" s="44"/>
    </row>
    <row r="663" spans="3:5" s="13" customFormat="1" ht="15" customHeight="1" x14ac:dyDescent="0.2">
      <c r="C663" s="44"/>
      <c r="D663" s="44"/>
      <c r="E663" s="44"/>
    </row>
    <row r="664" spans="3:5" s="13" customFormat="1" ht="15" customHeight="1" x14ac:dyDescent="0.2">
      <c r="C664" s="44"/>
      <c r="D664" s="44"/>
      <c r="E664" s="44"/>
    </row>
    <row r="665" spans="3:5" s="13" customFormat="1" ht="15" customHeight="1" x14ac:dyDescent="0.2">
      <c r="C665" s="44"/>
      <c r="D665" s="44"/>
      <c r="E665" s="44"/>
    </row>
    <row r="666" spans="3:5" s="13" customFormat="1" ht="15" customHeight="1" x14ac:dyDescent="0.2">
      <c r="C666" s="44"/>
      <c r="D666" s="44"/>
      <c r="E666" s="44"/>
    </row>
    <row r="667" spans="3:5" s="13" customFormat="1" ht="15" customHeight="1" x14ac:dyDescent="0.2">
      <c r="C667" s="44"/>
      <c r="D667" s="44"/>
      <c r="E667" s="44"/>
    </row>
    <row r="668" spans="3:5" s="13" customFormat="1" ht="15" customHeight="1" x14ac:dyDescent="0.2">
      <c r="C668" s="44"/>
      <c r="D668" s="44"/>
      <c r="E668" s="44"/>
    </row>
    <row r="669" spans="3:5" s="13" customFormat="1" ht="15" customHeight="1" x14ac:dyDescent="0.2">
      <c r="C669" s="44"/>
      <c r="D669" s="44"/>
      <c r="E669" s="44"/>
    </row>
    <row r="670" spans="3:5" s="13" customFormat="1" ht="15" customHeight="1" x14ac:dyDescent="0.2">
      <c r="C670" s="44"/>
      <c r="D670" s="44"/>
      <c r="E670" s="44"/>
    </row>
    <row r="671" spans="3:5" s="13" customFormat="1" ht="15" customHeight="1" x14ac:dyDescent="0.2">
      <c r="C671" s="44"/>
      <c r="D671" s="44"/>
      <c r="E671" s="44"/>
    </row>
    <row r="672" spans="3:5" s="13" customFormat="1" ht="15" customHeight="1" x14ac:dyDescent="0.2">
      <c r="C672" s="44"/>
      <c r="D672" s="44"/>
      <c r="E672" s="44"/>
    </row>
    <row r="673" spans="3:5" s="13" customFormat="1" ht="15" customHeight="1" x14ac:dyDescent="0.2">
      <c r="C673" s="44"/>
      <c r="D673" s="44"/>
      <c r="E673" s="44"/>
    </row>
    <row r="674" spans="3:5" s="13" customFormat="1" ht="15" customHeight="1" x14ac:dyDescent="0.2">
      <c r="C674" s="44"/>
      <c r="D674" s="44"/>
      <c r="E674" s="44"/>
    </row>
    <row r="675" spans="3:5" s="13" customFormat="1" ht="15" customHeight="1" x14ac:dyDescent="0.2">
      <c r="C675" s="44"/>
      <c r="D675" s="44"/>
      <c r="E675" s="44"/>
    </row>
    <row r="676" spans="3:5" s="13" customFormat="1" ht="15" customHeight="1" x14ac:dyDescent="0.2">
      <c r="C676" s="44"/>
      <c r="D676" s="44"/>
      <c r="E676" s="44"/>
    </row>
    <row r="677" spans="3:5" s="13" customFormat="1" ht="15" customHeight="1" x14ac:dyDescent="0.2">
      <c r="C677" s="44"/>
      <c r="D677" s="44"/>
      <c r="E677" s="44"/>
    </row>
    <row r="678" spans="3:5" s="13" customFormat="1" ht="15" customHeight="1" x14ac:dyDescent="0.2">
      <c r="C678" s="44"/>
      <c r="D678" s="44"/>
      <c r="E678" s="44"/>
    </row>
    <row r="679" spans="3:5" s="13" customFormat="1" ht="15" customHeight="1" x14ac:dyDescent="0.2">
      <c r="C679" s="44"/>
      <c r="D679" s="44"/>
      <c r="E679" s="44"/>
    </row>
    <row r="680" spans="3:5" s="13" customFormat="1" ht="15" customHeight="1" x14ac:dyDescent="0.2">
      <c r="C680" s="44"/>
      <c r="D680" s="44"/>
      <c r="E680" s="44"/>
    </row>
    <row r="681" spans="3:5" s="13" customFormat="1" ht="15" customHeight="1" x14ac:dyDescent="0.2">
      <c r="C681" s="44"/>
      <c r="D681" s="44"/>
      <c r="E681" s="44"/>
    </row>
    <row r="682" spans="3:5" s="13" customFormat="1" ht="15" customHeight="1" x14ac:dyDescent="0.2">
      <c r="C682" s="44"/>
      <c r="D682" s="44"/>
      <c r="E682" s="44"/>
    </row>
    <row r="683" spans="3:5" s="13" customFormat="1" ht="15" customHeight="1" x14ac:dyDescent="0.2">
      <c r="C683" s="44"/>
      <c r="D683" s="44"/>
      <c r="E683" s="44"/>
    </row>
    <row r="684" spans="3:5" s="13" customFormat="1" ht="15" customHeight="1" x14ac:dyDescent="0.2">
      <c r="C684" s="44"/>
      <c r="D684" s="44"/>
      <c r="E684" s="44"/>
    </row>
    <row r="685" spans="3:5" s="13" customFormat="1" ht="15" customHeight="1" x14ac:dyDescent="0.2">
      <c r="C685" s="44"/>
      <c r="D685" s="44"/>
      <c r="E685" s="44"/>
    </row>
    <row r="686" spans="3:5" s="13" customFormat="1" ht="15" customHeight="1" x14ac:dyDescent="0.2">
      <c r="C686" s="44"/>
      <c r="D686" s="44"/>
      <c r="E686" s="44"/>
    </row>
    <row r="687" spans="3:5" s="13" customFormat="1" ht="15" customHeight="1" x14ac:dyDescent="0.2">
      <c r="C687" s="44"/>
      <c r="D687" s="44"/>
      <c r="E687" s="44"/>
    </row>
    <row r="688" spans="3:5" s="13" customFormat="1" ht="15" customHeight="1" x14ac:dyDescent="0.2">
      <c r="C688" s="44"/>
      <c r="D688" s="44"/>
      <c r="E688" s="44"/>
    </row>
    <row r="689" spans="3:5" s="13" customFormat="1" ht="15" customHeight="1" x14ac:dyDescent="0.2">
      <c r="C689" s="44"/>
      <c r="D689" s="44"/>
      <c r="E689" s="44"/>
    </row>
    <row r="690" spans="3:5" s="13" customFormat="1" ht="15" customHeight="1" x14ac:dyDescent="0.2">
      <c r="C690" s="44"/>
      <c r="D690" s="44"/>
      <c r="E690" s="44"/>
    </row>
    <row r="691" spans="3:5" s="13" customFormat="1" ht="15" customHeight="1" x14ac:dyDescent="0.2">
      <c r="C691" s="44"/>
      <c r="D691" s="44"/>
      <c r="E691" s="44"/>
    </row>
    <row r="692" spans="3:5" s="13" customFormat="1" ht="15" customHeight="1" x14ac:dyDescent="0.2">
      <c r="C692" s="44"/>
      <c r="D692" s="44"/>
      <c r="E692" s="44"/>
    </row>
    <row r="693" spans="3:5" s="13" customFormat="1" ht="15" customHeight="1" x14ac:dyDescent="0.2">
      <c r="C693" s="44"/>
      <c r="D693" s="44"/>
      <c r="E693" s="44"/>
    </row>
    <row r="694" spans="3:5" s="13" customFormat="1" ht="15" customHeight="1" x14ac:dyDescent="0.2">
      <c r="C694" s="44"/>
      <c r="D694" s="44"/>
      <c r="E694" s="44"/>
    </row>
    <row r="695" spans="3:5" s="13" customFormat="1" ht="15" customHeight="1" x14ac:dyDescent="0.2">
      <c r="C695" s="44"/>
      <c r="D695" s="44"/>
      <c r="E695" s="44"/>
    </row>
    <row r="696" spans="3:5" s="13" customFormat="1" ht="15" customHeight="1" x14ac:dyDescent="0.2">
      <c r="C696" s="44"/>
      <c r="D696" s="44"/>
      <c r="E696" s="44"/>
    </row>
    <row r="697" spans="3:5" s="13" customFormat="1" ht="15" customHeight="1" x14ac:dyDescent="0.2">
      <c r="C697" s="44"/>
      <c r="D697" s="44"/>
      <c r="E697" s="44"/>
    </row>
    <row r="698" spans="3:5" s="13" customFormat="1" ht="15" customHeight="1" x14ac:dyDescent="0.2">
      <c r="C698" s="44"/>
      <c r="D698" s="44"/>
      <c r="E698" s="44"/>
    </row>
    <row r="699" spans="3:5" s="13" customFormat="1" ht="15" customHeight="1" x14ac:dyDescent="0.2">
      <c r="C699" s="44"/>
      <c r="D699" s="44"/>
      <c r="E699" s="44"/>
    </row>
    <row r="700" spans="3:5" s="13" customFormat="1" ht="15" customHeight="1" x14ac:dyDescent="0.2">
      <c r="C700" s="44"/>
      <c r="D700" s="44"/>
      <c r="E700" s="44"/>
    </row>
    <row r="701" spans="3:5" s="13" customFormat="1" ht="15" customHeight="1" x14ac:dyDescent="0.2">
      <c r="C701" s="44"/>
      <c r="D701" s="44"/>
      <c r="E701" s="44"/>
    </row>
    <row r="702" spans="3:5" s="13" customFormat="1" ht="15" customHeight="1" x14ac:dyDescent="0.2">
      <c r="C702" s="44"/>
      <c r="D702" s="44"/>
      <c r="E702" s="44"/>
    </row>
    <row r="703" spans="3:5" s="13" customFormat="1" ht="15" customHeight="1" x14ac:dyDescent="0.2">
      <c r="C703" s="44"/>
      <c r="D703" s="44"/>
      <c r="E703" s="44"/>
    </row>
    <row r="704" spans="3:5" s="13" customFormat="1" ht="15" customHeight="1" x14ac:dyDescent="0.2">
      <c r="C704" s="44"/>
      <c r="D704" s="44"/>
      <c r="E704" s="44"/>
    </row>
    <row r="705" spans="3:5" s="13" customFormat="1" ht="15" customHeight="1" x14ac:dyDescent="0.2">
      <c r="C705" s="44"/>
      <c r="D705" s="44"/>
      <c r="E705" s="44"/>
    </row>
    <row r="706" spans="3:5" s="13" customFormat="1" ht="15" customHeight="1" x14ac:dyDescent="0.2">
      <c r="C706" s="44"/>
      <c r="D706" s="44"/>
      <c r="E706" s="44"/>
    </row>
    <row r="707" spans="3:5" s="13" customFormat="1" ht="15" customHeight="1" x14ac:dyDescent="0.2">
      <c r="C707" s="44"/>
      <c r="D707" s="44"/>
      <c r="E707" s="44"/>
    </row>
    <row r="708" spans="3:5" s="13" customFormat="1" ht="15" customHeight="1" x14ac:dyDescent="0.2">
      <c r="C708" s="44"/>
      <c r="D708" s="44"/>
      <c r="E708" s="44"/>
    </row>
    <row r="709" spans="3:5" s="13" customFormat="1" ht="15" customHeight="1" x14ac:dyDescent="0.2">
      <c r="C709" s="44"/>
      <c r="D709" s="44"/>
      <c r="E709" s="44"/>
    </row>
    <row r="710" spans="3:5" s="13" customFormat="1" ht="15" customHeight="1" x14ac:dyDescent="0.2">
      <c r="C710" s="44"/>
      <c r="D710" s="44"/>
      <c r="E710" s="44"/>
    </row>
    <row r="711" spans="3:5" s="13" customFormat="1" ht="15" customHeight="1" x14ac:dyDescent="0.2">
      <c r="C711" s="44"/>
      <c r="D711" s="44"/>
      <c r="E711" s="44"/>
    </row>
    <row r="712" spans="3:5" s="13" customFormat="1" ht="15" customHeight="1" x14ac:dyDescent="0.2">
      <c r="C712" s="44"/>
      <c r="D712" s="44"/>
      <c r="E712" s="44"/>
    </row>
    <row r="713" spans="3:5" s="13" customFormat="1" ht="15" customHeight="1" x14ac:dyDescent="0.2">
      <c r="C713" s="44"/>
      <c r="D713" s="44"/>
      <c r="E713" s="44"/>
    </row>
    <row r="714" spans="3:5" s="13" customFormat="1" ht="15" customHeight="1" x14ac:dyDescent="0.2">
      <c r="C714" s="44"/>
      <c r="D714" s="44"/>
      <c r="E714" s="44"/>
    </row>
    <row r="715" spans="3:5" s="13" customFormat="1" ht="15" customHeight="1" x14ac:dyDescent="0.2">
      <c r="C715" s="44"/>
      <c r="D715" s="44"/>
      <c r="E715" s="44"/>
    </row>
    <row r="716" spans="3:5" s="13" customFormat="1" ht="15" customHeight="1" x14ac:dyDescent="0.2">
      <c r="C716" s="44"/>
      <c r="D716" s="44"/>
      <c r="E716" s="44"/>
    </row>
    <row r="717" spans="3:5" s="13" customFormat="1" ht="15" customHeight="1" x14ac:dyDescent="0.2">
      <c r="C717" s="44"/>
      <c r="D717" s="44"/>
      <c r="E717" s="44"/>
    </row>
    <row r="718" spans="3:5" s="13" customFormat="1" x14ac:dyDescent="0.2">
      <c r="C718" s="44"/>
      <c r="D718" s="44"/>
      <c r="E718" s="44"/>
    </row>
    <row r="719" spans="3:5" s="13" customFormat="1" x14ac:dyDescent="0.2">
      <c r="C719" s="44"/>
      <c r="D719" s="44"/>
      <c r="E719" s="44"/>
    </row>
    <row r="720" spans="3:5" s="13" customFormat="1" x14ac:dyDescent="0.2">
      <c r="C720" s="44"/>
      <c r="D720" s="44"/>
      <c r="E720" s="44"/>
    </row>
    <row r="721" spans="3:5" s="13" customFormat="1" x14ac:dyDescent="0.2">
      <c r="C721" s="44"/>
      <c r="D721" s="44"/>
      <c r="E721" s="44"/>
    </row>
    <row r="722" spans="3:5" s="13" customFormat="1" x14ac:dyDescent="0.2">
      <c r="C722" s="44"/>
      <c r="D722" s="44"/>
      <c r="E722" s="44"/>
    </row>
    <row r="723" spans="3:5" s="13" customFormat="1" x14ac:dyDescent="0.2">
      <c r="C723" s="44"/>
      <c r="D723" s="44"/>
      <c r="E723" s="44"/>
    </row>
    <row r="724" spans="3:5" s="13" customFormat="1" x14ac:dyDescent="0.2">
      <c r="C724" s="44"/>
      <c r="D724" s="44"/>
      <c r="E724" s="44"/>
    </row>
    <row r="725" spans="3:5" s="13" customFormat="1" x14ac:dyDescent="0.2">
      <c r="C725" s="44"/>
      <c r="D725" s="44"/>
      <c r="E725" s="44"/>
    </row>
    <row r="726" spans="3:5" s="13" customFormat="1" x14ac:dyDescent="0.2">
      <c r="C726" s="44"/>
      <c r="D726" s="44"/>
      <c r="E726" s="44"/>
    </row>
    <row r="727" spans="3:5" s="13" customFormat="1" x14ac:dyDescent="0.2">
      <c r="C727" s="44"/>
      <c r="D727" s="44"/>
      <c r="E727" s="44"/>
    </row>
    <row r="728" spans="3:5" s="13" customFormat="1" x14ac:dyDescent="0.2">
      <c r="C728" s="44"/>
      <c r="D728" s="44"/>
      <c r="E728" s="44"/>
    </row>
    <row r="729" spans="3:5" s="13" customFormat="1" x14ac:dyDescent="0.2">
      <c r="C729" s="44"/>
      <c r="D729" s="44"/>
      <c r="E729" s="44"/>
    </row>
    <row r="730" spans="3:5" s="13" customFormat="1" x14ac:dyDescent="0.2">
      <c r="C730" s="44"/>
      <c r="D730" s="44"/>
      <c r="E730" s="44"/>
    </row>
    <row r="731" spans="3:5" s="13" customFormat="1" x14ac:dyDescent="0.2">
      <c r="C731" s="44"/>
      <c r="D731" s="44"/>
      <c r="E731" s="44"/>
    </row>
    <row r="732" spans="3:5" s="13" customFormat="1" x14ac:dyDescent="0.2">
      <c r="C732" s="44"/>
      <c r="D732" s="44"/>
      <c r="E732" s="44"/>
    </row>
    <row r="733" spans="3:5" s="13" customFormat="1" x14ac:dyDescent="0.2">
      <c r="C733" s="44"/>
      <c r="D733" s="44"/>
      <c r="E733" s="44"/>
    </row>
    <row r="734" spans="3:5" s="13" customFormat="1" x14ac:dyDescent="0.2">
      <c r="C734" s="44"/>
      <c r="D734" s="44"/>
      <c r="E734" s="44"/>
    </row>
    <row r="735" spans="3:5" s="13" customFormat="1" x14ac:dyDescent="0.2">
      <c r="C735" s="44"/>
      <c r="D735" s="44"/>
      <c r="E735" s="44"/>
    </row>
    <row r="736" spans="3:5" s="13" customFormat="1" x14ac:dyDescent="0.2">
      <c r="C736" s="44"/>
      <c r="D736" s="44"/>
      <c r="E736" s="44"/>
    </row>
    <row r="737" spans="3:5" s="13" customFormat="1" x14ac:dyDescent="0.2">
      <c r="C737" s="44"/>
      <c r="D737" s="44"/>
      <c r="E737" s="44"/>
    </row>
    <row r="738" spans="3:5" s="13" customFormat="1" x14ac:dyDescent="0.2">
      <c r="C738" s="44"/>
      <c r="D738" s="44"/>
      <c r="E738" s="44"/>
    </row>
    <row r="739" spans="3:5" s="13" customFormat="1" x14ac:dyDescent="0.2">
      <c r="C739" s="44"/>
      <c r="D739" s="44"/>
      <c r="E739" s="44"/>
    </row>
    <row r="740" spans="3:5" s="13" customFormat="1" x14ac:dyDescent="0.2">
      <c r="C740" s="44"/>
      <c r="D740" s="44"/>
      <c r="E740" s="44"/>
    </row>
    <row r="741" spans="3:5" s="13" customFormat="1" x14ac:dyDescent="0.2">
      <c r="C741" s="44"/>
      <c r="D741" s="44"/>
      <c r="E741" s="44"/>
    </row>
    <row r="742" spans="3:5" s="13" customFormat="1" x14ac:dyDescent="0.2">
      <c r="C742" s="44"/>
      <c r="D742" s="44"/>
      <c r="E742" s="44"/>
    </row>
    <row r="743" spans="3:5" s="13" customFormat="1" x14ac:dyDescent="0.2">
      <c r="C743" s="44"/>
      <c r="D743" s="44"/>
      <c r="E743" s="44"/>
    </row>
    <row r="744" spans="3:5" s="13" customFormat="1" x14ac:dyDescent="0.2">
      <c r="C744" s="44"/>
      <c r="D744" s="44"/>
      <c r="E744" s="44"/>
    </row>
    <row r="745" spans="3:5" s="13" customFormat="1" x14ac:dyDescent="0.2">
      <c r="C745" s="44"/>
      <c r="D745" s="44"/>
      <c r="E745" s="44"/>
    </row>
    <row r="746" spans="3:5" s="13" customFormat="1" x14ac:dyDescent="0.2">
      <c r="C746" s="44"/>
      <c r="D746" s="44"/>
      <c r="E746" s="44"/>
    </row>
    <row r="747" spans="3:5" s="13" customFormat="1" x14ac:dyDescent="0.2">
      <c r="C747" s="44"/>
      <c r="D747" s="44"/>
      <c r="E747" s="44"/>
    </row>
    <row r="748" spans="3:5" s="13" customFormat="1" x14ac:dyDescent="0.2">
      <c r="C748" s="44"/>
      <c r="D748" s="44"/>
      <c r="E748" s="44"/>
    </row>
    <row r="749" spans="3:5" s="13" customFormat="1" x14ac:dyDescent="0.2">
      <c r="C749" s="44"/>
      <c r="D749" s="44"/>
      <c r="E749" s="44"/>
    </row>
    <row r="750" spans="3:5" s="13" customFormat="1" x14ac:dyDescent="0.2">
      <c r="C750" s="44"/>
      <c r="D750" s="44"/>
      <c r="E750" s="44"/>
    </row>
    <row r="751" spans="3:5" s="13" customFormat="1" x14ac:dyDescent="0.2">
      <c r="C751" s="44"/>
      <c r="D751" s="44"/>
      <c r="E751" s="44"/>
    </row>
    <row r="752" spans="3:5" s="13" customFormat="1" x14ac:dyDescent="0.2">
      <c r="C752" s="44"/>
      <c r="D752" s="44"/>
      <c r="E752" s="44"/>
    </row>
    <row r="753" spans="3:5" s="13" customFormat="1" x14ac:dyDescent="0.2">
      <c r="C753" s="44"/>
      <c r="D753" s="44"/>
      <c r="E753" s="44"/>
    </row>
    <row r="754" spans="3:5" s="13" customFormat="1" x14ac:dyDescent="0.2">
      <c r="C754" s="44"/>
      <c r="D754" s="44"/>
      <c r="E754" s="44"/>
    </row>
    <row r="755" spans="3:5" s="13" customFormat="1" x14ac:dyDescent="0.2">
      <c r="C755" s="44"/>
      <c r="D755" s="44"/>
      <c r="E755" s="44"/>
    </row>
    <row r="756" spans="3:5" s="13" customFormat="1" x14ac:dyDescent="0.2">
      <c r="C756" s="44"/>
      <c r="D756" s="44"/>
      <c r="E756" s="44"/>
    </row>
    <row r="757" spans="3:5" s="13" customFormat="1" x14ac:dyDescent="0.2">
      <c r="C757" s="44"/>
      <c r="D757" s="44"/>
      <c r="E757" s="44"/>
    </row>
    <row r="758" spans="3:5" s="13" customFormat="1" x14ac:dyDescent="0.2">
      <c r="C758" s="44"/>
      <c r="D758" s="44"/>
      <c r="E758" s="44"/>
    </row>
    <row r="759" spans="3:5" s="13" customFormat="1" x14ac:dyDescent="0.2">
      <c r="C759" s="44"/>
      <c r="D759" s="44"/>
      <c r="E759" s="44"/>
    </row>
    <row r="760" spans="3:5" s="13" customFormat="1" x14ac:dyDescent="0.2">
      <c r="C760" s="44"/>
      <c r="D760" s="44"/>
      <c r="E760" s="44"/>
    </row>
    <row r="761" spans="3:5" s="13" customFormat="1" x14ac:dyDescent="0.2">
      <c r="C761" s="44"/>
      <c r="D761" s="44"/>
      <c r="E761" s="44"/>
    </row>
    <row r="762" spans="3:5" s="13" customFormat="1" x14ac:dyDescent="0.2">
      <c r="C762" s="44"/>
      <c r="D762" s="44"/>
      <c r="E762" s="44"/>
    </row>
    <row r="763" spans="3:5" s="13" customFormat="1" x14ac:dyDescent="0.2">
      <c r="C763" s="44"/>
      <c r="D763" s="44"/>
      <c r="E763" s="44"/>
    </row>
    <row r="764" spans="3:5" s="13" customFormat="1" x14ac:dyDescent="0.2">
      <c r="C764" s="44"/>
      <c r="D764" s="44"/>
      <c r="E764" s="44"/>
    </row>
    <row r="765" spans="3:5" s="13" customFormat="1" x14ac:dyDescent="0.2">
      <c r="C765" s="44"/>
      <c r="D765" s="44"/>
      <c r="E765" s="44"/>
    </row>
    <row r="766" spans="3:5" s="13" customFormat="1" x14ac:dyDescent="0.2">
      <c r="C766" s="44"/>
      <c r="D766" s="44"/>
      <c r="E766" s="44"/>
    </row>
    <row r="767" spans="3:5" s="13" customFormat="1" x14ac:dyDescent="0.2">
      <c r="C767" s="44"/>
      <c r="D767" s="44"/>
      <c r="E767" s="44"/>
    </row>
    <row r="768" spans="3:5" s="13" customFormat="1" x14ac:dyDescent="0.2">
      <c r="C768" s="44"/>
      <c r="D768" s="44"/>
      <c r="E768" s="44"/>
    </row>
    <row r="769" spans="3:5" s="13" customFormat="1" x14ac:dyDescent="0.2">
      <c r="C769" s="44"/>
      <c r="D769" s="44"/>
      <c r="E769" s="44"/>
    </row>
    <row r="770" spans="3:5" s="13" customFormat="1" x14ac:dyDescent="0.2">
      <c r="C770" s="44"/>
      <c r="D770" s="44"/>
      <c r="E770" s="44"/>
    </row>
    <row r="771" spans="3:5" s="13" customFormat="1" x14ac:dyDescent="0.2">
      <c r="C771" s="44"/>
      <c r="D771" s="44"/>
      <c r="E771" s="44"/>
    </row>
    <row r="772" spans="3:5" s="13" customFormat="1" x14ac:dyDescent="0.2">
      <c r="C772" s="44"/>
      <c r="D772" s="44"/>
      <c r="E772" s="44"/>
    </row>
    <row r="773" spans="3:5" s="13" customFormat="1" x14ac:dyDescent="0.2">
      <c r="C773" s="44"/>
      <c r="D773" s="44"/>
      <c r="E773" s="44"/>
    </row>
    <row r="774" spans="3:5" s="13" customFormat="1" x14ac:dyDescent="0.2">
      <c r="C774" s="44"/>
      <c r="D774" s="44"/>
      <c r="E774" s="44"/>
    </row>
    <row r="775" spans="3:5" s="13" customFormat="1" x14ac:dyDescent="0.2">
      <c r="C775" s="44"/>
      <c r="D775" s="44"/>
      <c r="E775" s="44"/>
    </row>
    <row r="776" spans="3:5" s="13" customFormat="1" x14ac:dyDescent="0.2">
      <c r="C776" s="44"/>
      <c r="D776" s="44"/>
      <c r="E776" s="44"/>
    </row>
    <row r="777" spans="3:5" s="13" customFormat="1" x14ac:dyDescent="0.2">
      <c r="C777" s="44"/>
      <c r="D777" s="44"/>
      <c r="E777" s="44"/>
    </row>
    <row r="778" spans="3:5" s="13" customFormat="1" x14ac:dyDescent="0.2">
      <c r="C778" s="44"/>
      <c r="D778" s="44"/>
      <c r="E778" s="44"/>
    </row>
    <row r="779" spans="3:5" s="13" customFormat="1" x14ac:dyDescent="0.2">
      <c r="C779" s="44"/>
      <c r="D779" s="44"/>
      <c r="E779" s="44"/>
    </row>
    <row r="780" spans="3:5" s="13" customFormat="1" x14ac:dyDescent="0.2">
      <c r="C780" s="44"/>
      <c r="D780" s="44"/>
      <c r="E780" s="44"/>
    </row>
    <row r="781" spans="3:5" s="13" customFormat="1" x14ac:dyDescent="0.2">
      <c r="C781" s="44"/>
      <c r="D781" s="44"/>
      <c r="E781" s="44"/>
    </row>
    <row r="782" spans="3:5" s="13" customFormat="1" x14ac:dyDescent="0.2">
      <c r="C782" s="44"/>
      <c r="D782" s="44"/>
      <c r="E782" s="44"/>
    </row>
    <row r="783" spans="3:5" s="13" customFormat="1" x14ac:dyDescent="0.2">
      <c r="C783" s="44"/>
      <c r="D783" s="44"/>
      <c r="E783" s="44"/>
    </row>
    <row r="784" spans="3:5" s="13" customFormat="1" x14ac:dyDescent="0.2">
      <c r="C784" s="44"/>
      <c r="D784" s="44"/>
      <c r="E784" s="44"/>
    </row>
    <row r="785" spans="3:5" s="13" customFormat="1" x14ac:dyDescent="0.2">
      <c r="C785" s="44"/>
      <c r="D785" s="44"/>
      <c r="E785" s="44"/>
    </row>
    <row r="786" spans="3:5" s="13" customFormat="1" x14ac:dyDescent="0.2">
      <c r="C786" s="44"/>
      <c r="D786" s="44"/>
      <c r="E786" s="44"/>
    </row>
    <row r="787" spans="3:5" s="13" customFormat="1" x14ac:dyDescent="0.2">
      <c r="C787" s="44"/>
      <c r="D787" s="44"/>
      <c r="E787" s="44"/>
    </row>
    <row r="788" spans="3:5" s="13" customFormat="1" x14ac:dyDescent="0.2">
      <c r="C788" s="44"/>
      <c r="D788" s="44"/>
      <c r="E788" s="44"/>
    </row>
    <row r="789" spans="3:5" s="13" customFormat="1" x14ac:dyDescent="0.2">
      <c r="C789" s="44"/>
      <c r="D789" s="44"/>
      <c r="E789" s="44"/>
    </row>
    <row r="790" spans="3:5" s="13" customFormat="1" x14ac:dyDescent="0.2">
      <c r="C790" s="44"/>
      <c r="D790" s="44"/>
      <c r="E790" s="44"/>
    </row>
    <row r="791" spans="3:5" s="13" customFormat="1" x14ac:dyDescent="0.2">
      <c r="C791" s="44"/>
      <c r="D791" s="44"/>
      <c r="E791" s="44"/>
    </row>
    <row r="792" spans="3:5" s="13" customFormat="1" x14ac:dyDescent="0.2">
      <c r="C792" s="44"/>
      <c r="D792" s="44"/>
      <c r="E792" s="44"/>
    </row>
    <row r="793" spans="3:5" s="13" customFormat="1" x14ac:dyDescent="0.2">
      <c r="C793" s="44"/>
      <c r="D793" s="44"/>
      <c r="E793" s="44"/>
    </row>
    <row r="794" spans="3:5" s="13" customFormat="1" x14ac:dyDescent="0.2">
      <c r="C794" s="44"/>
      <c r="D794" s="44"/>
      <c r="E794" s="44"/>
    </row>
    <row r="795" spans="3:5" s="13" customFormat="1" x14ac:dyDescent="0.2">
      <c r="C795" s="44"/>
      <c r="D795" s="44"/>
      <c r="E795" s="44"/>
    </row>
    <row r="796" spans="3:5" s="13" customFormat="1" x14ac:dyDescent="0.2">
      <c r="C796" s="44"/>
      <c r="D796" s="44"/>
      <c r="E796" s="44"/>
    </row>
    <row r="797" spans="3:5" s="13" customFormat="1" x14ac:dyDescent="0.2">
      <c r="C797" s="44"/>
      <c r="D797" s="44"/>
      <c r="E797" s="44"/>
    </row>
    <row r="798" spans="3:5" s="13" customFormat="1" x14ac:dyDescent="0.2">
      <c r="C798" s="44"/>
      <c r="D798" s="44"/>
      <c r="E798" s="44"/>
    </row>
    <row r="799" spans="3:5" s="13" customFormat="1" x14ac:dyDescent="0.2">
      <c r="C799" s="44"/>
      <c r="D799" s="44"/>
      <c r="E799" s="44"/>
    </row>
    <row r="800" spans="3:5" s="13" customFormat="1" x14ac:dyDescent="0.2">
      <c r="C800" s="44"/>
      <c r="D800" s="44"/>
      <c r="E800" s="44"/>
    </row>
    <row r="801" spans="3:5" s="13" customFormat="1" x14ac:dyDescent="0.2">
      <c r="C801" s="44"/>
      <c r="D801" s="44"/>
      <c r="E801" s="44"/>
    </row>
    <row r="802" spans="3:5" s="13" customFormat="1" x14ac:dyDescent="0.2">
      <c r="C802" s="44"/>
      <c r="D802" s="44"/>
      <c r="E802" s="44"/>
    </row>
    <row r="803" spans="3:5" s="13" customFormat="1" x14ac:dyDescent="0.2">
      <c r="C803" s="44"/>
      <c r="D803" s="44"/>
      <c r="E803" s="44"/>
    </row>
    <row r="804" spans="3:5" s="13" customFormat="1" x14ac:dyDescent="0.2">
      <c r="C804" s="44"/>
      <c r="D804" s="44"/>
      <c r="E804" s="44"/>
    </row>
    <row r="805" spans="3:5" s="13" customFormat="1" x14ac:dyDescent="0.2">
      <c r="C805" s="44"/>
      <c r="D805" s="44"/>
      <c r="E805" s="44"/>
    </row>
    <row r="806" spans="3:5" s="13" customFormat="1" x14ac:dyDescent="0.2">
      <c r="C806" s="44"/>
      <c r="D806" s="44"/>
      <c r="E806" s="44"/>
    </row>
    <row r="807" spans="3:5" s="13" customFormat="1" x14ac:dyDescent="0.2">
      <c r="C807" s="44"/>
      <c r="D807" s="44"/>
      <c r="E807" s="44"/>
    </row>
    <row r="808" spans="3:5" s="13" customFormat="1" x14ac:dyDescent="0.2">
      <c r="C808" s="44"/>
      <c r="D808" s="44"/>
      <c r="E808" s="44"/>
    </row>
    <row r="809" spans="3:5" s="13" customFormat="1" x14ac:dyDescent="0.2">
      <c r="C809" s="44"/>
      <c r="D809" s="44"/>
      <c r="E809" s="44"/>
    </row>
    <row r="810" spans="3:5" s="13" customFormat="1" x14ac:dyDescent="0.2">
      <c r="C810" s="44"/>
      <c r="D810" s="44"/>
      <c r="E810" s="44"/>
    </row>
    <row r="811" spans="3:5" s="13" customFormat="1" x14ac:dyDescent="0.2">
      <c r="C811" s="44"/>
      <c r="D811" s="44"/>
      <c r="E811" s="44"/>
    </row>
    <row r="812" spans="3:5" s="13" customFormat="1" x14ac:dyDescent="0.2">
      <c r="C812" s="44"/>
      <c r="D812" s="44"/>
      <c r="E812" s="44"/>
    </row>
    <row r="813" spans="3:5" s="13" customFormat="1" x14ac:dyDescent="0.2">
      <c r="C813" s="44"/>
      <c r="D813" s="44"/>
      <c r="E813" s="44"/>
    </row>
    <row r="814" spans="3:5" s="13" customFormat="1" x14ac:dyDescent="0.2">
      <c r="C814" s="44"/>
      <c r="D814" s="44"/>
      <c r="E814" s="44"/>
    </row>
    <row r="815" spans="3:5" s="13" customFormat="1" x14ac:dyDescent="0.2">
      <c r="C815" s="44"/>
      <c r="D815" s="44"/>
      <c r="E815" s="44"/>
    </row>
    <row r="816" spans="3:5" s="13" customFormat="1" x14ac:dyDescent="0.2">
      <c r="C816" s="44"/>
      <c r="D816" s="44"/>
      <c r="E816" s="44"/>
    </row>
    <row r="817" spans="3:5" s="13" customFormat="1" x14ac:dyDescent="0.2">
      <c r="C817" s="44"/>
      <c r="D817" s="44"/>
      <c r="E817" s="44"/>
    </row>
    <row r="818" spans="3:5" s="13" customFormat="1" x14ac:dyDescent="0.2">
      <c r="C818" s="44"/>
      <c r="D818" s="44"/>
      <c r="E818" s="44"/>
    </row>
    <row r="819" spans="3:5" s="13" customFormat="1" x14ac:dyDescent="0.2">
      <c r="C819" s="44"/>
      <c r="D819" s="44"/>
      <c r="E819" s="44"/>
    </row>
    <row r="820" spans="3:5" s="13" customFormat="1" x14ac:dyDescent="0.2">
      <c r="C820" s="44"/>
      <c r="D820" s="44"/>
      <c r="E820" s="44"/>
    </row>
    <row r="821" spans="3:5" s="13" customFormat="1" x14ac:dyDescent="0.2">
      <c r="C821" s="44"/>
      <c r="D821" s="44"/>
      <c r="E821" s="44"/>
    </row>
    <row r="822" spans="3:5" s="13" customFormat="1" x14ac:dyDescent="0.2">
      <c r="C822" s="44"/>
      <c r="D822" s="44"/>
      <c r="E822" s="44"/>
    </row>
    <row r="823" spans="3:5" s="13" customFormat="1" x14ac:dyDescent="0.2">
      <c r="C823" s="44"/>
      <c r="D823" s="44"/>
      <c r="E823" s="44"/>
    </row>
    <row r="824" spans="3:5" s="13" customFormat="1" x14ac:dyDescent="0.2">
      <c r="C824" s="44"/>
      <c r="D824" s="44"/>
      <c r="E824" s="44"/>
    </row>
    <row r="825" spans="3:5" s="13" customFormat="1" x14ac:dyDescent="0.2">
      <c r="C825" s="44"/>
      <c r="D825" s="44"/>
      <c r="E825" s="44"/>
    </row>
    <row r="826" spans="3:5" s="13" customFormat="1" x14ac:dyDescent="0.2">
      <c r="C826" s="44"/>
      <c r="D826" s="44"/>
      <c r="E826" s="44"/>
    </row>
    <row r="827" spans="3:5" s="13" customFormat="1" x14ac:dyDescent="0.2">
      <c r="C827" s="44"/>
      <c r="D827" s="44"/>
      <c r="E827" s="44"/>
    </row>
    <row r="828" spans="3:5" s="13" customFormat="1" x14ac:dyDescent="0.2">
      <c r="C828" s="44"/>
      <c r="D828" s="44"/>
      <c r="E828" s="44"/>
    </row>
    <row r="829" spans="3:5" s="13" customFormat="1" x14ac:dyDescent="0.2">
      <c r="C829" s="44"/>
      <c r="D829" s="44"/>
      <c r="E829" s="44"/>
    </row>
    <row r="830" spans="3:5" s="13" customFormat="1" x14ac:dyDescent="0.2">
      <c r="C830" s="44"/>
      <c r="D830" s="44"/>
      <c r="E830" s="44"/>
    </row>
    <row r="831" spans="3:5" s="13" customFormat="1" x14ac:dyDescent="0.2">
      <c r="C831" s="44"/>
      <c r="D831" s="44"/>
      <c r="E831" s="44"/>
    </row>
    <row r="832" spans="3:5" s="13" customFormat="1" x14ac:dyDescent="0.2">
      <c r="C832" s="44"/>
      <c r="D832" s="44"/>
      <c r="E832" s="44"/>
    </row>
    <row r="833" spans="3:5" s="13" customFormat="1" x14ac:dyDescent="0.2">
      <c r="C833" s="44"/>
      <c r="D833" s="44"/>
      <c r="E833" s="44"/>
    </row>
    <row r="834" spans="3:5" s="13" customFormat="1" x14ac:dyDescent="0.2">
      <c r="C834" s="44"/>
      <c r="D834" s="44"/>
      <c r="E834" s="44"/>
    </row>
    <row r="835" spans="3:5" s="13" customFormat="1" x14ac:dyDescent="0.2">
      <c r="C835" s="44"/>
      <c r="D835" s="44"/>
      <c r="E835" s="44"/>
    </row>
    <row r="836" spans="3:5" s="13" customFormat="1" x14ac:dyDescent="0.2">
      <c r="C836" s="44"/>
      <c r="D836" s="44"/>
      <c r="E836" s="44"/>
    </row>
    <row r="837" spans="3:5" s="13" customFormat="1" x14ac:dyDescent="0.2">
      <c r="C837" s="44"/>
      <c r="D837" s="44"/>
      <c r="E837" s="44"/>
    </row>
    <row r="838" spans="3:5" s="13" customFormat="1" x14ac:dyDescent="0.2">
      <c r="C838" s="44"/>
      <c r="D838" s="44"/>
      <c r="E838" s="44"/>
    </row>
    <row r="839" spans="3:5" s="13" customFormat="1" x14ac:dyDescent="0.2">
      <c r="C839" s="44"/>
      <c r="D839" s="44"/>
      <c r="E839" s="44"/>
    </row>
    <row r="840" spans="3:5" s="13" customFormat="1" x14ac:dyDescent="0.2">
      <c r="C840" s="44"/>
      <c r="D840" s="44"/>
      <c r="E840" s="44"/>
    </row>
    <row r="841" spans="3:5" s="13" customFormat="1" x14ac:dyDescent="0.2">
      <c r="C841" s="44"/>
      <c r="D841" s="44"/>
      <c r="E841" s="44"/>
    </row>
    <row r="842" spans="3:5" s="13" customFormat="1" x14ac:dyDescent="0.2">
      <c r="C842" s="44"/>
      <c r="D842" s="44"/>
      <c r="E842" s="44"/>
    </row>
    <row r="843" spans="3:5" s="13" customFormat="1" x14ac:dyDescent="0.2">
      <c r="C843" s="44"/>
      <c r="D843" s="44"/>
      <c r="E843" s="44"/>
    </row>
    <row r="844" spans="3:5" s="13" customFormat="1" x14ac:dyDescent="0.2">
      <c r="C844" s="44"/>
      <c r="D844" s="44"/>
      <c r="E844" s="44"/>
    </row>
    <row r="845" spans="3:5" s="13" customFormat="1" x14ac:dyDescent="0.2">
      <c r="C845" s="44"/>
      <c r="D845" s="44"/>
      <c r="E845" s="44"/>
    </row>
    <row r="846" spans="3:5" s="13" customFormat="1" x14ac:dyDescent="0.2">
      <c r="C846" s="44"/>
      <c r="D846" s="44"/>
      <c r="E846" s="44"/>
    </row>
    <row r="847" spans="3:5" s="13" customFormat="1" x14ac:dyDescent="0.2">
      <c r="C847" s="44"/>
      <c r="D847" s="44"/>
      <c r="E847" s="44"/>
    </row>
    <row r="848" spans="3:5" s="13" customFormat="1" x14ac:dyDescent="0.2">
      <c r="C848" s="44"/>
      <c r="D848" s="44"/>
      <c r="E848" s="44"/>
    </row>
    <row r="849" spans="3:5" s="13" customFormat="1" x14ac:dyDescent="0.2">
      <c r="C849" s="44"/>
      <c r="D849" s="44"/>
      <c r="E849" s="44"/>
    </row>
    <row r="850" spans="3:5" s="13" customFormat="1" x14ac:dyDescent="0.2">
      <c r="C850" s="44"/>
      <c r="D850" s="44"/>
      <c r="E850" s="44"/>
    </row>
    <row r="851" spans="3:5" s="13" customFormat="1" x14ac:dyDescent="0.2">
      <c r="C851" s="44"/>
      <c r="D851" s="44"/>
      <c r="E851" s="44"/>
    </row>
    <row r="852" spans="3:5" s="13" customFormat="1" x14ac:dyDescent="0.2">
      <c r="C852" s="44"/>
      <c r="D852" s="44"/>
      <c r="E852" s="44"/>
    </row>
    <row r="853" spans="3:5" s="13" customFormat="1" x14ac:dyDescent="0.2">
      <c r="C853" s="44"/>
      <c r="D853" s="44"/>
      <c r="E853" s="44"/>
    </row>
    <row r="854" spans="3:5" s="13" customFormat="1" x14ac:dyDescent="0.2">
      <c r="C854" s="44"/>
      <c r="D854" s="44"/>
      <c r="E854" s="44"/>
    </row>
    <row r="855" spans="3:5" s="13" customFormat="1" x14ac:dyDescent="0.2">
      <c r="C855" s="44"/>
      <c r="D855" s="44"/>
      <c r="E855" s="44"/>
    </row>
    <row r="856" spans="3:5" s="13" customFormat="1" x14ac:dyDescent="0.2">
      <c r="C856" s="44"/>
      <c r="D856" s="44"/>
      <c r="E856" s="44"/>
    </row>
    <row r="857" spans="3:5" s="13" customFormat="1" x14ac:dyDescent="0.2">
      <c r="C857" s="44"/>
      <c r="D857" s="44"/>
      <c r="E857" s="44"/>
    </row>
    <row r="858" spans="3:5" s="13" customFormat="1" x14ac:dyDescent="0.2">
      <c r="C858" s="44"/>
      <c r="D858" s="44"/>
      <c r="E858" s="44"/>
    </row>
    <row r="859" spans="3:5" s="13" customFormat="1" x14ac:dyDescent="0.2">
      <c r="C859" s="44"/>
      <c r="D859" s="44"/>
      <c r="E859" s="44"/>
    </row>
    <row r="860" spans="3:5" s="13" customFormat="1" x14ac:dyDescent="0.2">
      <c r="C860" s="44"/>
      <c r="D860" s="44"/>
      <c r="E860" s="44"/>
    </row>
    <row r="861" spans="3:5" s="13" customFormat="1" x14ac:dyDescent="0.2">
      <c r="C861" s="44"/>
      <c r="D861" s="44"/>
      <c r="E861" s="44"/>
    </row>
    <row r="862" spans="3:5" s="13" customFormat="1" x14ac:dyDescent="0.2">
      <c r="C862" s="44"/>
      <c r="D862" s="44"/>
      <c r="E862" s="44"/>
    </row>
    <row r="863" spans="3:5" s="13" customFormat="1" x14ac:dyDescent="0.2">
      <c r="C863" s="44"/>
      <c r="D863" s="44"/>
      <c r="E863" s="44"/>
    </row>
    <row r="864" spans="3:5" s="13" customFormat="1" x14ac:dyDescent="0.2">
      <c r="C864" s="44"/>
      <c r="D864" s="44"/>
      <c r="E864" s="44"/>
    </row>
    <row r="865" spans="3:5" s="13" customFormat="1" x14ac:dyDescent="0.2">
      <c r="C865" s="44"/>
      <c r="D865" s="44"/>
      <c r="E865" s="44"/>
    </row>
    <row r="866" spans="3:5" s="13" customFormat="1" x14ac:dyDescent="0.2">
      <c r="C866" s="44"/>
      <c r="D866" s="44"/>
      <c r="E866" s="44"/>
    </row>
    <row r="867" spans="3:5" s="13" customFormat="1" x14ac:dyDescent="0.2">
      <c r="C867" s="44"/>
      <c r="D867" s="44"/>
      <c r="E867" s="44"/>
    </row>
    <row r="868" spans="3:5" s="13" customFormat="1" x14ac:dyDescent="0.2">
      <c r="C868" s="44"/>
      <c r="D868" s="44"/>
      <c r="E868" s="44"/>
    </row>
    <row r="869" spans="3:5" s="13" customFormat="1" x14ac:dyDescent="0.2">
      <c r="C869" s="44"/>
      <c r="D869" s="44"/>
      <c r="E869" s="44"/>
    </row>
    <row r="870" spans="3:5" s="13" customFormat="1" x14ac:dyDescent="0.2">
      <c r="C870" s="44"/>
      <c r="D870" s="44"/>
      <c r="E870" s="44"/>
    </row>
    <row r="871" spans="3:5" s="13" customFormat="1" x14ac:dyDescent="0.2">
      <c r="C871" s="44"/>
      <c r="D871" s="44"/>
      <c r="E871" s="44"/>
    </row>
    <row r="872" spans="3:5" s="13" customFormat="1" x14ac:dyDescent="0.2">
      <c r="C872" s="44"/>
      <c r="D872" s="44"/>
      <c r="E872" s="44"/>
    </row>
    <row r="873" spans="3:5" s="13" customFormat="1" x14ac:dyDescent="0.2">
      <c r="C873" s="44"/>
      <c r="D873" s="44"/>
      <c r="E873" s="44"/>
    </row>
    <row r="874" spans="3:5" s="13" customFormat="1" x14ac:dyDescent="0.2">
      <c r="C874" s="44"/>
      <c r="D874" s="44"/>
      <c r="E874" s="44"/>
    </row>
    <row r="875" spans="3:5" s="13" customFormat="1" x14ac:dyDescent="0.2">
      <c r="C875" s="44"/>
      <c r="D875" s="44"/>
      <c r="E875" s="44"/>
    </row>
    <row r="876" spans="3:5" s="13" customFormat="1" x14ac:dyDescent="0.2">
      <c r="C876" s="44"/>
      <c r="D876" s="44"/>
      <c r="E876" s="44"/>
    </row>
    <row r="877" spans="3:5" s="13" customFormat="1" x14ac:dyDescent="0.2">
      <c r="C877" s="44"/>
      <c r="D877" s="44"/>
      <c r="E877" s="44"/>
    </row>
    <row r="878" spans="3:5" s="13" customFormat="1" x14ac:dyDescent="0.2">
      <c r="C878" s="44"/>
      <c r="D878" s="44"/>
      <c r="E878" s="44"/>
    </row>
    <row r="879" spans="3:5" s="13" customFormat="1" x14ac:dyDescent="0.2">
      <c r="C879" s="44"/>
      <c r="D879" s="44"/>
      <c r="E879" s="44"/>
    </row>
    <row r="880" spans="3:5" s="13" customFormat="1" x14ac:dyDescent="0.2">
      <c r="C880" s="44"/>
      <c r="D880" s="44"/>
      <c r="E880" s="44"/>
    </row>
    <row r="881" spans="3:5" s="13" customFormat="1" x14ac:dyDescent="0.2">
      <c r="C881" s="44"/>
      <c r="D881" s="44"/>
      <c r="E881" s="44"/>
    </row>
    <row r="882" spans="3:5" s="13" customFormat="1" x14ac:dyDescent="0.2">
      <c r="C882" s="44"/>
      <c r="D882" s="44"/>
      <c r="E882" s="44"/>
    </row>
    <row r="883" spans="3:5" s="13" customFormat="1" x14ac:dyDescent="0.2">
      <c r="C883" s="44"/>
      <c r="D883" s="44"/>
      <c r="E883" s="44"/>
    </row>
    <row r="884" spans="3:5" s="13" customFormat="1" x14ac:dyDescent="0.2">
      <c r="C884" s="44"/>
      <c r="D884" s="44"/>
      <c r="E884" s="44"/>
    </row>
    <row r="885" spans="3:5" s="13" customFormat="1" x14ac:dyDescent="0.2">
      <c r="C885" s="44"/>
      <c r="D885" s="44"/>
      <c r="E885" s="44"/>
    </row>
    <row r="886" spans="3:5" s="13" customFormat="1" x14ac:dyDescent="0.2">
      <c r="C886" s="44"/>
      <c r="D886" s="44"/>
      <c r="E886" s="44"/>
    </row>
    <row r="887" spans="3:5" s="13" customFormat="1" x14ac:dyDescent="0.2">
      <c r="C887" s="44"/>
      <c r="D887" s="44"/>
      <c r="E887" s="44"/>
    </row>
    <row r="888" spans="3:5" s="13" customFormat="1" x14ac:dyDescent="0.2">
      <c r="C888" s="44"/>
      <c r="D888" s="44"/>
      <c r="E888" s="44"/>
    </row>
    <row r="889" spans="3:5" s="13" customFormat="1" x14ac:dyDescent="0.2">
      <c r="C889" s="44"/>
      <c r="D889" s="44"/>
      <c r="E889" s="44"/>
    </row>
    <row r="890" spans="3:5" s="13" customFormat="1" x14ac:dyDescent="0.2">
      <c r="C890" s="44"/>
      <c r="D890" s="44"/>
      <c r="E890" s="44"/>
    </row>
    <row r="891" spans="3:5" s="13" customFormat="1" x14ac:dyDescent="0.2">
      <c r="C891" s="44"/>
      <c r="D891" s="44"/>
      <c r="E891" s="44"/>
    </row>
    <row r="892" spans="3:5" s="13" customFormat="1" x14ac:dyDescent="0.2">
      <c r="C892" s="44"/>
      <c r="D892" s="44"/>
      <c r="E892" s="44"/>
    </row>
    <row r="893" spans="3:5" s="13" customFormat="1" x14ac:dyDescent="0.2">
      <c r="C893" s="44"/>
      <c r="D893" s="44"/>
      <c r="E893" s="44"/>
    </row>
    <row r="894" spans="3:5" s="13" customFormat="1" x14ac:dyDescent="0.2">
      <c r="C894" s="44"/>
      <c r="D894" s="44"/>
      <c r="E894" s="44"/>
    </row>
    <row r="895" spans="3:5" s="13" customFormat="1" x14ac:dyDescent="0.2">
      <c r="C895" s="44"/>
      <c r="D895" s="44"/>
      <c r="E895" s="44"/>
    </row>
    <row r="896" spans="3:5" s="13" customFormat="1" x14ac:dyDescent="0.2">
      <c r="C896" s="44"/>
      <c r="D896" s="44"/>
      <c r="E896" s="44"/>
    </row>
    <row r="897" spans="3:5" s="13" customFormat="1" x14ac:dyDescent="0.2">
      <c r="C897" s="44"/>
      <c r="D897" s="44"/>
      <c r="E897" s="44"/>
    </row>
    <row r="898" spans="3:5" s="13" customFormat="1" x14ac:dyDescent="0.2">
      <c r="C898" s="44"/>
      <c r="D898" s="44"/>
      <c r="E898" s="44"/>
    </row>
    <row r="899" spans="3:5" s="13" customFormat="1" x14ac:dyDescent="0.2">
      <c r="C899" s="44"/>
      <c r="D899" s="44"/>
      <c r="E899" s="44"/>
    </row>
    <row r="900" spans="3:5" s="13" customFormat="1" x14ac:dyDescent="0.2">
      <c r="C900" s="44"/>
      <c r="D900" s="44"/>
      <c r="E900" s="44"/>
    </row>
    <row r="901" spans="3:5" s="13" customFormat="1" x14ac:dyDescent="0.2">
      <c r="C901" s="44"/>
      <c r="D901" s="44"/>
      <c r="E901" s="44"/>
    </row>
    <row r="902" spans="3:5" s="13" customFormat="1" x14ac:dyDescent="0.2">
      <c r="C902" s="44"/>
      <c r="D902" s="44"/>
      <c r="E902" s="44"/>
    </row>
    <row r="903" spans="3:5" s="13" customFormat="1" x14ac:dyDescent="0.2">
      <c r="C903" s="44"/>
      <c r="D903" s="44"/>
      <c r="E903" s="44"/>
    </row>
    <row r="904" spans="3:5" s="13" customFormat="1" x14ac:dyDescent="0.2">
      <c r="C904" s="44"/>
      <c r="D904" s="44"/>
      <c r="E904" s="44"/>
    </row>
    <row r="905" spans="3:5" s="13" customFormat="1" x14ac:dyDescent="0.2">
      <c r="C905" s="44"/>
      <c r="D905" s="44"/>
      <c r="E905" s="44"/>
    </row>
    <row r="906" spans="3:5" s="13" customFormat="1" x14ac:dyDescent="0.2">
      <c r="C906" s="44"/>
      <c r="D906" s="44"/>
      <c r="E906" s="44"/>
    </row>
  </sheetData>
  <mergeCells count="8">
    <mergeCell ref="A1:G1"/>
    <mergeCell ref="A2:G2"/>
    <mergeCell ref="A5:A6"/>
    <mergeCell ref="F4:G4"/>
    <mergeCell ref="F5:G5"/>
    <mergeCell ref="D5:D6"/>
    <mergeCell ref="C5:C6"/>
    <mergeCell ref="E5:E6"/>
  </mergeCells>
  <phoneticPr fontId="5" type="noConversion"/>
  <pageMargins left="0.25" right="0.25" top="0.75" bottom="0.75" header="0.3" footer="0.3"/>
  <pageSetup paperSize="9" scale="95" firstPageNumber="1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5"/>
  <sheetViews>
    <sheetView workbookViewId="0">
      <selection activeCell="E10" sqref="E10"/>
    </sheetView>
  </sheetViews>
  <sheetFormatPr defaultColWidth="9.140625"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1" spans="1:6" x14ac:dyDescent="0.2">
      <c r="A1" s="119"/>
      <c r="B1" s="119"/>
      <c r="C1" s="119"/>
      <c r="D1" s="119"/>
      <c r="E1" s="119"/>
      <c r="F1" s="119"/>
    </row>
    <row r="2" spans="1:6" ht="18" x14ac:dyDescent="0.25">
      <c r="A2" s="642" t="s">
        <v>139</v>
      </c>
      <c r="B2" s="642"/>
      <c r="C2" s="642"/>
      <c r="D2" s="642"/>
      <c r="E2" s="642"/>
      <c r="F2" s="119"/>
    </row>
    <row r="3" spans="1:6" x14ac:dyDescent="0.2">
      <c r="A3" s="119"/>
      <c r="B3" s="119"/>
      <c r="C3" s="119"/>
      <c r="D3" s="119"/>
      <c r="E3" s="119"/>
      <c r="F3" s="119"/>
    </row>
    <row r="4" spans="1:6" ht="29.25" customHeight="1" x14ac:dyDescent="0.25">
      <c r="A4" s="679" t="s">
        <v>233</v>
      </c>
      <c r="B4" s="679"/>
      <c r="C4" s="679"/>
      <c r="D4" s="679"/>
      <c r="E4" s="679"/>
      <c r="F4" s="119"/>
    </row>
    <row r="5" spans="1:6" ht="13.5" thickBot="1" x14ac:dyDescent="0.25">
      <c r="A5" s="119"/>
      <c r="B5" s="119"/>
      <c r="C5" s="119"/>
      <c r="D5" s="119"/>
      <c r="E5" s="207" t="s">
        <v>454</v>
      </c>
      <c r="F5" s="119"/>
    </row>
    <row r="6" spans="1:6" ht="30" customHeight="1" thickBot="1" x14ac:dyDescent="0.25">
      <c r="A6" s="682" t="s">
        <v>159</v>
      </c>
      <c r="B6" s="682"/>
      <c r="C6" s="680" t="s">
        <v>183</v>
      </c>
      <c r="D6" s="684" t="s">
        <v>137</v>
      </c>
      <c r="E6" s="685"/>
      <c r="F6" s="119"/>
    </row>
    <row r="7" spans="1:6" ht="26.25" thickBot="1" x14ac:dyDescent="0.25">
      <c r="A7" s="683"/>
      <c r="B7" s="683"/>
      <c r="C7" s="681"/>
      <c r="D7" s="448" t="s">
        <v>170</v>
      </c>
      <c r="E7" s="448" t="s">
        <v>53</v>
      </c>
      <c r="F7" s="119"/>
    </row>
    <row r="8" spans="1:6" ht="13.5" thickBot="1" x14ac:dyDescent="0.25">
      <c r="A8" s="449">
        <v>1</v>
      </c>
      <c r="B8" s="449">
        <v>2</v>
      </c>
      <c r="C8" s="449">
        <v>3</v>
      </c>
      <c r="D8" s="450">
        <v>4</v>
      </c>
      <c r="E8" s="450">
        <v>5</v>
      </c>
      <c r="F8" s="119"/>
    </row>
    <row r="9" spans="1:6" ht="30" customHeight="1" thickBot="1" x14ac:dyDescent="0.25">
      <c r="A9" s="451">
        <v>8000</v>
      </c>
      <c r="B9" s="452" t="s">
        <v>108</v>
      </c>
      <c r="C9" s="453">
        <f>D9+E9</f>
        <v>-56868.5</v>
      </c>
      <c r="D9" s="454"/>
      <c r="E9" s="454">
        <f>-50763.5-4845-1260</f>
        <v>-56868.5</v>
      </c>
      <c r="F9" s="119"/>
    </row>
    <row r="10" spans="1:6" x14ac:dyDescent="0.2">
      <c r="A10" s="119"/>
      <c r="B10" s="119"/>
      <c r="C10" s="119"/>
      <c r="D10" s="119"/>
      <c r="E10" s="119"/>
      <c r="F10" s="119"/>
    </row>
    <row r="11" spans="1:6" x14ac:dyDescent="0.2">
      <c r="A11" s="119"/>
      <c r="B11" s="119"/>
      <c r="C11" s="119"/>
      <c r="D11" s="119"/>
      <c r="E11" s="119"/>
      <c r="F11" s="119"/>
    </row>
    <row r="12" spans="1:6" ht="18" x14ac:dyDescent="0.25">
      <c r="A12" s="642" t="s">
        <v>328</v>
      </c>
      <c r="B12" s="642"/>
      <c r="C12" s="642"/>
      <c r="D12" s="642"/>
      <c r="E12" s="642"/>
      <c r="F12" s="642"/>
    </row>
    <row r="13" spans="1:6" ht="15.75" x14ac:dyDescent="0.25">
      <c r="A13" s="119"/>
      <c r="B13" s="455"/>
      <c r="C13" s="119"/>
      <c r="D13" s="119"/>
      <c r="E13" s="119"/>
      <c r="F13" s="119"/>
    </row>
    <row r="14" spans="1:6" ht="30" customHeight="1" x14ac:dyDescent="0.25">
      <c r="A14" s="679" t="s">
        <v>109</v>
      </c>
      <c r="B14" s="679"/>
      <c r="C14" s="679"/>
      <c r="D14" s="679"/>
      <c r="E14" s="679"/>
      <c r="F14" s="679"/>
    </row>
    <row r="15" spans="1:6" ht="14.25" customHeight="1" thickBot="1" x14ac:dyDescent="0.25">
      <c r="A15" s="119"/>
      <c r="B15" s="119"/>
      <c r="C15" s="119"/>
      <c r="D15" s="119"/>
      <c r="E15" s="207" t="s">
        <v>228</v>
      </c>
      <c r="F15" s="119"/>
    </row>
    <row r="16" spans="1:6" ht="51.75" thickBot="1" x14ac:dyDescent="0.25">
      <c r="A16" s="456" t="s">
        <v>72</v>
      </c>
      <c r="B16" s="457" t="s">
        <v>73</v>
      </c>
      <c r="C16" s="458"/>
      <c r="D16" s="680" t="s">
        <v>232</v>
      </c>
      <c r="E16" s="459" t="s">
        <v>330</v>
      </c>
      <c r="F16" s="460"/>
    </row>
    <row r="17" spans="1:6" ht="26.25" thickBot="1" x14ac:dyDescent="0.25">
      <c r="A17" s="461"/>
      <c r="B17" s="462" t="s">
        <v>74</v>
      </c>
      <c r="C17" s="463" t="s">
        <v>75</v>
      </c>
      <c r="D17" s="681"/>
      <c r="E17" s="448" t="s">
        <v>224</v>
      </c>
      <c r="F17" s="448" t="s">
        <v>225</v>
      </c>
    </row>
    <row r="18" spans="1:6" ht="13.5" thickBot="1" x14ac:dyDescent="0.25">
      <c r="A18" s="449">
        <v>1</v>
      </c>
      <c r="B18" s="449">
        <v>2</v>
      </c>
      <c r="C18" s="450" t="s">
        <v>76</v>
      </c>
      <c r="D18" s="450">
        <v>4</v>
      </c>
      <c r="E18" s="450">
        <v>5</v>
      </c>
      <c r="F18" s="449">
        <v>6</v>
      </c>
    </row>
    <row r="19" spans="1:6" s="2" customFormat="1" ht="36.75" thickBot="1" x14ac:dyDescent="0.25">
      <c r="A19" s="464">
        <v>8010</v>
      </c>
      <c r="B19" s="465" t="s">
        <v>993</v>
      </c>
      <c r="C19" s="466"/>
      <c r="D19" s="466">
        <f>E19+F19</f>
        <v>56868.5</v>
      </c>
      <c r="E19" s="466"/>
      <c r="F19" s="467">
        <f>50763.5+4845+1260</f>
        <v>56868.5</v>
      </c>
    </row>
    <row r="20" spans="1:6" s="2" customFormat="1" ht="13.5" thickBot="1" x14ac:dyDescent="0.25">
      <c r="A20" s="468"/>
      <c r="B20" s="469" t="s">
        <v>137</v>
      </c>
      <c r="C20" s="470"/>
      <c r="D20" s="471"/>
      <c r="E20" s="472"/>
      <c r="F20" s="473"/>
    </row>
    <row r="21" spans="1:6" ht="24.75" thickBot="1" x14ac:dyDescent="0.25">
      <c r="A21" s="474">
        <v>8100</v>
      </c>
      <c r="B21" s="475" t="s">
        <v>994</v>
      </c>
      <c r="C21" s="476"/>
      <c r="D21" s="477"/>
      <c r="E21" s="478"/>
      <c r="F21" s="467"/>
    </row>
    <row r="22" spans="1:6" x14ac:dyDescent="0.2">
      <c r="A22" s="474"/>
      <c r="B22" s="479" t="s">
        <v>137</v>
      </c>
      <c r="C22" s="476"/>
      <c r="D22" s="471"/>
      <c r="E22" s="472"/>
      <c r="F22" s="473"/>
    </row>
    <row r="23" spans="1:6" ht="24" customHeight="1" x14ac:dyDescent="0.2">
      <c r="A23" s="480">
        <v>8110</v>
      </c>
      <c r="B23" s="481" t="s">
        <v>995</v>
      </c>
      <c r="C23" s="476"/>
      <c r="D23" s="482">
        <f>E23+F23</f>
        <v>0</v>
      </c>
      <c r="E23" s="483">
        <f>E29</f>
        <v>0</v>
      </c>
      <c r="F23" s="484">
        <f>F25+F29</f>
        <v>0</v>
      </c>
    </row>
    <row r="24" spans="1:6" ht="11.25" customHeight="1" x14ac:dyDescent="0.2">
      <c r="A24" s="480"/>
      <c r="B24" s="485" t="s">
        <v>137</v>
      </c>
      <c r="C24" s="476"/>
      <c r="D24" s="482"/>
      <c r="E24" s="483"/>
      <c r="F24" s="484"/>
    </row>
    <row r="25" spans="1:6" ht="48" x14ac:dyDescent="0.2">
      <c r="A25" s="480">
        <v>8111</v>
      </c>
      <c r="B25" s="486" t="s">
        <v>206</v>
      </c>
      <c r="C25" s="476"/>
      <c r="D25" s="487">
        <f>F25</f>
        <v>0</v>
      </c>
      <c r="E25" s="488" t="s">
        <v>248</v>
      </c>
      <c r="F25" s="489">
        <f>F27+F28</f>
        <v>0</v>
      </c>
    </row>
    <row r="26" spans="1:6" x14ac:dyDescent="0.2">
      <c r="A26" s="480"/>
      <c r="B26" s="490" t="s">
        <v>154</v>
      </c>
      <c r="C26" s="476"/>
      <c r="D26" s="487"/>
      <c r="E26" s="488"/>
      <c r="F26" s="489"/>
    </row>
    <row r="27" spans="1:6" x14ac:dyDescent="0.2">
      <c r="A27" s="480">
        <v>8112</v>
      </c>
      <c r="B27" s="491" t="s">
        <v>144</v>
      </c>
      <c r="C27" s="492" t="s">
        <v>174</v>
      </c>
      <c r="D27" s="487">
        <f>F27</f>
        <v>0</v>
      </c>
      <c r="E27" s="488" t="s">
        <v>248</v>
      </c>
      <c r="F27" s="489"/>
    </row>
    <row r="28" spans="1:6" x14ac:dyDescent="0.2">
      <c r="A28" s="480">
        <v>8113</v>
      </c>
      <c r="B28" s="491" t="s">
        <v>140</v>
      </c>
      <c r="C28" s="492" t="s">
        <v>175</v>
      </c>
      <c r="D28" s="487">
        <f>F28</f>
        <v>0</v>
      </c>
      <c r="E28" s="488" t="s">
        <v>248</v>
      </c>
      <c r="F28" s="489"/>
    </row>
    <row r="29" spans="1:6" s="46" customFormat="1" ht="34.5" customHeight="1" x14ac:dyDescent="0.2">
      <c r="A29" s="480">
        <v>8120</v>
      </c>
      <c r="B29" s="486" t="s">
        <v>996</v>
      </c>
      <c r="C29" s="492"/>
      <c r="D29" s="487">
        <f>E29+F29</f>
        <v>0</v>
      </c>
      <c r="E29" s="488">
        <f>Sheet5!E5</f>
        <v>0</v>
      </c>
      <c r="F29" s="489">
        <f>F31+Sheet5!F5</f>
        <v>0</v>
      </c>
    </row>
    <row r="30" spans="1:6" s="46" customFormat="1" x14ac:dyDescent="0.2">
      <c r="A30" s="480"/>
      <c r="B30" s="490" t="s">
        <v>137</v>
      </c>
      <c r="C30" s="492"/>
      <c r="D30" s="487"/>
      <c r="E30" s="493"/>
      <c r="F30" s="489"/>
    </row>
    <row r="31" spans="1:6" s="46" customFormat="1" ht="24" x14ac:dyDescent="0.2">
      <c r="A31" s="480">
        <v>8121</v>
      </c>
      <c r="B31" s="486" t="s">
        <v>207</v>
      </c>
      <c r="C31" s="492"/>
      <c r="D31" s="487">
        <f>F31</f>
        <v>0</v>
      </c>
      <c r="E31" s="488" t="s">
        <v>248</v>
      </c>
      <c r="F31" s="489">
        <f>F33+F37</f>
        <v>0</v>
      </c>
    </row>
    <row r="32" spans="1:6" s="46" customFormat="1" x14ac:dyDescent="0.2">
      <c r="A32" s="480"/>
      <c r="B32" s="490" t="s">
        <v>154</v>
      </c>
      <c r="C32" s="492"/>
      <c r="D32" s="487"/>
      <c r="E32" s="493"/>
      <c r="F32" s="489"/>
    </row>
    <row r="33" spans="1:6" s="46" customFormat="1" ht="24" x14ac:dyDescent="0.2">
      <c r="A33" s="474">
        <v>8122</v>
      </c>
      <c r="B33" s="481" t="s">
        <v>208</v>
      </c>
      <c r="C33" s="492" t="s">
        <v>176</v>
      </c>
      <c r="D33" s="487">
        <f>F33</f>
        <v>0</v>
      </c>
      <c r="E33" s="488" t="s">
        <v>248</v>
      </c>
      <c r="F33" s="489">
        <f>F35+F36</f>
        <v>0</v>
      </c>
    </row>
    <row r="34" spans="1:6" s="46" customFormat="1" x14ac:dyDescent="0.2">
      <c r="A34" s="474"/>
      <c r="B34" s="494" t="s">
        <v>154</v>
      </c>
      <c r="C34" s="492"/>
      <c r="D34" s="487"/>
      <c r="E34" s="493"/>
      <c r="F34" s="489"/>
    </row>
    <row r="35" spans="1:6" s="46" customFormat="1" x14ac:dyDescent="0.2">
      <c r="A35" s="474">
        <v>8123</v>
      </c>
      <c r="B35" s="494" t="s">
        <v>160</v>
      </c>
      <c r="C35" s="492"/>
      <c r="D35" s="487">
        <f>F35</f>
        <v>0</v>
      </c>
      <c r="E35" s="488" t="s">
        <v>248</v>
      </c>
      <c r="F35" s="489"/>
    </row>
    <row r="36" spans="1:6" s="46" customFormat="1" x14ac:dyDescent="0.2">
      <c r="A36" s="474">
        <v>8124</v>
      </c>
      <c r="B36" s="494" t="s">
        <v>162</v>
      </c>
      <c r="C36" s="492"/>
      <c r="D36" s="487">
        <f>F36</f>
        <v>0</v>
      </c>
      <c r="E36" s="488" t="s">
        <v>248</v>
      </c>
      <c r="F36" s="489"/>
    </row>
    <row r="37" spans="1:6" s="46" customFormat="1" ht="36" x14ac:dyDescent="0.2">
      <c r="A37" s="474">
        <v>8130</v>
      </c>
      <c r="B37" s="481" t="s">
        <v>209</v>
      </c>
      <c r="C37" s="492" t="s">
        <v>177</v>
      </c>
      <c r="D37" s="487">
        <f>F37</f>
        <v>0</v>
      </c>
      <c r="E37" s="488" t="s">
        <v>248</v>
      </c>
      <c r="F37" s="489">
        <f>F39+F40</f>
        <v>0</v>
      </c>
    </row>
    <row r="38" spans="1:6" s="46" customFormat="1" x14ac:dyDescent="0.2">
      <c r="A38" s="474"/>
      <c r="B38" s="494" t="s">
        <v>154</v>
      </c>
      <c r="C38" s="492"/>
      <c r="D38" s="487"/>
      <c r="E38" s="493"/>
      <c r="F38" s="489"/>
    </row>
    <row r="39" spans="1:6" s="46" customFormat="1" x14ac:dyDescent="0.2">
      <c r="A39" s="474">
        <v>8131</v>
      </c>
      <c r="B39" s="494" t="s">
        <v>166</v>
      </c>
      <c r="C39" s="492"/>
      <c r="D39" s="487">
        <f>F39</f>
        <v>0</v>
      </c>
      <c r="E39" s="488" t="s">
        <v>248</v>
      </c>
      <c r="F39" s="489"/>
    </row>
    <row r="40" spans="1:6" s="46" customFormat="1" x14ac:dyDescent="0.2">
      <c r="A40" s="474">
        <v>8132</v>
      </c>
      <c r="B40" s="494" t="s">
        <v>164</v>
      </c>
      <c r="C40" s="492"/>
      <c r="D40" s="487">
        <f>F40</f>
        <v>0</v>
      </c>
      <c r="E40" s="488" t="s">
        <v>248</v>
      </c>
      <c r="F40" s="495"/>
    </row>
    <row r="41" spans="1:6" x14ac:dyDescent="0.2">
      <c r="A41" s="119"/>
      <c r="B41" s="119"/>
      <c r="C41" s="119"/>
      <c r="D41" s="119"/>
      <c r="E41" s="119"/>
      <c r="F41" s="119"/>
    </row>
    <row r="42" spans="1:6" x14ac:dyDescent="0.2">
      <c r="A42" s="119"/>
      <c r="B42" s="119"/>
      <c r="C42" s="119"/>
      <c r="D42" s="119"/>
      <c r="E42" s="119"/>
      <c r="F42" s="119"/>
    </row>
    <row r="43" spans="1:6" x14ac:dyDescent="0.2">
      <c r="A43" s="119"/>
      <c r="B43" s="119"/>
      <c r="C43" s="119"/>
      <c r="D43" s="119"/>
      <c r="E43" s="119"/>
      <c r="F43" s="119"/>
    </row>
    <row r="44" spans="1:6" x14ac:dyDescent="0.2">
      <c r="A44" s="119"/>
      <c r="B44" s="119"/>
      <c r="C44" s="119"/>
      <c r="D44" s="119"/>
      <c r="E44" s="119"/>
      <c r="F44" s="119"/>
    </row>
    <row r="45" spans="1:6" x14ac:dyDescent="0.2">
      <c r="A45" s="119"/>
      <c r="B45" s="119"/>
      <c r="C45" s="119"/>
      <c r="D45" s="119"/>
      <c r="E45" s="119"/>
      <c r="F45" s="119"/>
    </row>
    <row r="46" spans="1:6" x14ac:dyDescent="0.2">
      <c r="A46" s="119"/>
      <c r="B46" s="119"/>
      <c r="C46" s="119"/>
      <c r="D46" s="119"/>
      <c r="E46" s="119"/>
      <c r="F46" s="119"/>
    </row>
    <row r="47" spans="1:6" x14ac:dyDescent="0.2">
      <c r="A47" s="119"/>
      <c r="B47" s="119"/>
      <c r="C47" s="119"/>
      <c r="D47" s="119"/>
      <c r="E47" s="119"/>
      <c r="F47" s="119"/>
    </row>
    <row r="48" spans="1:6" x14ac:dyDescent="0.2">
      <c r="A48" s="119"/>
      <c r="B48" s="119"/>
      <c r="C48" s="119"/>
      <c r="D48" s="119"/>
      <c r="E48" s="119"/>
      <c r="F48" s="119"/>
    </row>
    <row r="49" spans="1:6" x14ac:dyDescent="0.2">
      <c r="A49" s="119"/>
      <c r="B49" s="119"/>
      <c r="C49" s="119"/>
      <c r="D49" s="119"/>
      <c r="E49" s="119"/>
      <c r="F49" s="119"/>
    </row>
    <row r="50" spans="1:6" x14ac:dyDescent="0.2">
      <c r="A50" s="119"/>
      <c r="B50" s="119"/>
      <c r="C50" s="119"/>
      <c r="D50" s="119"/>
      <c r="E50" s="119"/>
      <c r="F50" s="119"/>
    </row>
    <row r="51" spans="1:6" x14ac:dyDescent="0.2">
      <c r="A51" s="119"/>
      <c r="B51" s="119"/>
      <c r="C51" s="119"/>
      <c r="D51" s="119"/>
      <c r="E51" s="119"/>
      <c r="F51" s="119"/>
    </row>
    <row r="52" spans="1:6" x14ac:dyDescent="0.2">
      <c r="A52" s="119"/>
      <c r="B52" s="119"/>
      <c r="C52" s="119"/>
      <c r="D52" s="119"/>
      <c r="E52" s="119"/>
      <c r="F52" s="119"/>
    </row>
    <row r="53" spans="1:6" x14ac:dyDescent="0.2">
      <c r="A53" s="119"/>
      <c r="B53" s="119"/>
      <c r="C53" s="119"/>
      <c r="D53" s="119"/>
      <c r="E53" s="119"/>
      <c r="F53" s="119"/>
    </row>
    <row r="54" spans="1:6" x14ac:dyDescent="0.2">
      <c r="A54" s="119"/>
      <c r="B54" s="119"/>
      <c r="C54" s="119"/>
      <c r="D54" s="119"/>
      <c r="E54" s="119"/>
      <c r="F54" s="119"/>
    </row>
    <row r="55" spans="1:6" x14ac:dyDescent="0.2">
      <c r="A55" s="119"/>
      <c r="B55" s="119"/>
      <c r="C55" s="119"/>
      <c r="D55" s="119"/>
      <c r="E55" s="119"/>
      <c r="F55" s="119"/>
    </row>
    <row r="56" spans="1:6" x14ac:dyDescent="0.2">
      <c r="A56" s="119"/>
      <c r="B56" s="119"/>
      <c r="C56" s="119"/>
      <c r="D56" s="119"/>
      <c r="E56" s="119"/>
      <c r="F56" s="119"/>
    </row>
    <row r="57" spans="1:6" x14ac:dyDescent="0.2">
      <c r="A57" s="119"/>
      <c r="B57" s="119"/>
      <c r="C57" s="119"/>
      <c r="D57" s="119"/>
      <c r="E57" s="119"/>
      <c r="F57" s="119"/>
    </row>
    <row r="58" spans="1:6" x14ac:dyDescent="0.2">
      <c r="A58" s="119"/>
      <c r="B58" s="119"/>
      <c r="C58" s="119"/>
      <c r="D58" s="119"/>
      <c r="E58" s="119"/>
      <c r="F58" s="119"/>
    </row>
    <row r="59" spans="1:6" x14ac:dyDescent="0.2">
      <c r="A59" s="119"/>
      <c r="B59" s="119"/>
      <c r="C59" s="119"/>
      <c r="D59" s="119"/>
      <c r="E59" s="119"/>
      <c r="F59" s="119"/>
    </row>
    <row r="60" spans="1:6" x14ac:dyDescent="0.2">
      <c r="A60" s="119"/>
      <c r="B60" s="119"/>
      <c r="C60" s="119"/>
      <c r="D60" s="119"/>
      <c r="E60" s="119"/>
      <c r="F60" s="119"/>
    </row>
    <row r="61" spans="1:6" x14ac:dyDescent="0.2">
      <c r="A61" s="119"/>
      <c r="B61" s="119"/>
      <c r="C61" s="119"/>
      <c r="D61" s="119"/>
      <c r="E61" s="119"/>
      <c r="F61" s="119"/>
    </row>
    <row r="62" spans="1:6" x14ac:dyDescent="0.2">
      <c r="A62" s="119"/>
      <c r="B62" s="119"/>
      <c r="C62" s="119"/>
      <c r="D62" s="119"/>
      <c r="E62" s="119"/>
      <c r="F62" s="119"/>
    </row>
    <row r="63" spans="1:6" x14ac:dyDescent="0.2">
      <c r="A63" s="119"/>
      <c r="B63" s="119"/>
      <c r="C63" s="119"/>
      <c r="D63" s="119"/>
      <c r="E63" s="119"/>
      <c r="F63" s="119"/>
    </row>
    <row r="64" spans="1:6" x14ac:dyDescent="0.2">
      <c r="A64" s="119"/>
      <c r="B64" s="119"/>
      <c r="C64" s="119"/>
      <c r="D64" s="119"/>
      <c r="E64" s="119"/>
      <c r="F64" s="119"/>
    </row>
    <row r="65" spans="1:6" x14ac:dyDescent="0.2">
      <c r="A65" s="119"/>
      <c r="B65" s="119"/>
      <c r="C65" s="119"/>
      <c r="D65" s="119"/>
      <c r="E65" s="119"/>
      <c r="F65" s="119"/>
    </row>
    <row r="66" spans="1:6" x14ac:dyDescent="0.2">
      <c r="A66" s="116"/>
      <c r="B66" s="496"/>
      <c r="C66" s="441"/>
      <c r="D66" s="119"/>
      <c r="E66" s="119"/>
      <c r="F66" s="119"/>
    </row>
    <row r="67" spans="1:6" x14ac:dyDescent="0.2">
      <c r="A67" s="116"/>
      <c r="B67" s="497"/>
      <c r="C67" s="441"/>
      <c r="D67" s="119"/>
      <c r="E67" s="119"/>
      <c r="F67" s="119"/>
    </row>
    <row r="68" spans="1:6" x14ac:dyDescent="0.2">
      <c r="A68" s="116"/>
      <c r="B68" s="496"/>
      <c r="C68" s="441"/>
      <c r="D68" s="119"/>
      <c r="E68" s="119"/>
      <c r="F68" s="119"/>
    </row>
    <row r="69" spans="1:6" x14ac:dyDescent="0.2">
      <c r="A69" s="116"/>
      <c r="B69" s="496"/>
      <c r="C69" s="441"/>
      <c r="D69" s="119"/>
      <c r="E69" s="119"/>
      <c r="F69" s="119"/>
    </row>
    <row r="70" spans="1:6" x14ac:dyDescent="0.2">
      <c r="A70" s="116"/>
      <c r="B70" s="496"/>
      <c r="C70" s="441"/>
      <c r="D70" s="119"/>
      <c r="E70" s="119"/>
      <c r="F70" s="119"/>
    </row>
    <row r="71" spans="1:6" x14ac:dyDescent="0.2">
      <c r="A71" s="116"/>
      <c r="B71" s="496"/>
      <c r="C71" s="441"/>
      <c r="D71" s="119"/>
      <c r="E71" s="119"/>
      <c r="F71" s="119"/>
    </row>
    <row r="72" spans="1:6" x14ac:dyDescent="0.2">
      <c r="A72" s="119"/>
      <c r="B72" s="496"/>
      <c r="C72" s="441"/>
      <c r="D72" s="119"/>
      <c r="E72" s="119"/>
      <c r="F72" s="119"/>
    </row>
    <row r="73" spans="1:6" x14ac:dyDescent="0.2">
      <c r="A73" s="119"/>
      <c r="B73" s="496"/>
      <c r="C73" s="441"/>
      <c r="D73" s="119"/>
      <c r="E73" s="119"/>
      <c r="F73" s="119"/>
    </row>
    <row r="74" spans="1:6" x14ac:dyDescent="0.2">
      <c r="A74" s="119"/>
      <c r="B74" s="496"/>
      <c r="C74" s="441"/>
      <c r="D74" s="119"/>
      <c r="E74" s="119"/>
      <c r="F74" s="119"/>
    </row>
    <row r="75" spans="1:6" x14ac:dyDescent="0.2">
      <c r="A75" s="119"/>
      <c r="B75" s="496"/>
      <c r="C75" s="441"/>
      <c r="D75" s="119"/>
      <c r="E75" s="119"/>
      <c r="F75" s="119"/>
    </row>
    <row r="76" spans="1:6" x14ac:dyDescent="0.2">
      <c r="A76" s="119"/>
      <c r="B76" s="496"/>
      <c r="C76" s="441"/>
      <c r="D76" s="119"/>
      <c r="E76" s="119"/>
      <c r="F76" s="119"/>
    </row>
    <row r="77" spans="1:6" x14ac:dyDescent="0.2">
      <c r="A77" s="119"/>
      <c r="B77" s="496"/>
      <c r="C77" s="441"/>
      <c r="D77" s="119"/>
      <c r="E77" s="119"/>
      <c r="F77" s="119"/>
    </row>
    <row r="78" spans="1:6" x14ac:dyDescent="0.2">
      <c r="A78" s="119"/>
      <c r="B78" s="496"/>
      <c r="C78" s="441"/>
      <c r="D78" s="119"/>
      <c r="E78" s="119"/>
      <c r="F78" s="119"/>
    </row>
    <row r="79" spans="1:6" x14ac:dyDescent="0.2">
      <c r="A79" s="119"/>
      <c r="B79" s="496"/>
      <c r="C79" s="441"/>
      <c r="D79" s="119"/>
      <c r="E79" s="119"/>
      <c r="F79" s="119"/>
    </row>
    <row r="80" spans="1:6" x14ac:dyDescent="0.2">
      <c r="A80" s="119"/>
      <c r="B80" s="496"/>
      <c r="C80" s="441"/>
      <c r="D80" s="119"/>
      <c r="E80" s="119"/>
      <c r="F80" s="119"/>
    </row>
    <row r="81" spans="1:6" x14ac:dyDescent="0.2">
      <c r="A81" s="119"/>
      <c r="B81" s="496"/>
      <c r="C81" s="441"/>
      <c r="D81" s="119"/>
      <c r="E81" s="119"/>
      <c r="F81" s="119"/>
    </row>
    <row r="82" spans="1:6" x14ac:dyDescent="0.2">
      <c r="A82" s="119"/>
      <c r="B82" s="496"/>
      <c r="C82" s="441"/>
      <c r="D82" s="119"/>
      <c r="E82" s="119"/>
      <c r="F82" s="119"/>
    </row>
    <row r="83" spans="1:6" x14ac:dyDescent="0.2">
      <c r="A83" s="119"/>
      <c r="B83" s="498"/>
      <c r="C83" s="119"/>
      <c r="D83" s="119"/>
      <c r="E83" s="119"/>
      <c r="F83" s="119"/>
    </row>
    <row r="84" spans="1:6" x14ac:dyDescent="0.2">
      <c r="A84" s="119"/>
      <c r="B84" s="498"/>
      <c r="C84" s="119"/>
      <c r="D84" s="119"/>
      <c r="E84" s="119"/>
      <c r="F84" s="119"/>
    </row>
    <row r="85" spans="1:6" x14ac:dyDescent="0.2">
      <c r="A85" s="119"/>
      <c r="B85" s="498"/>
      <c r="C85" s="119"/>
      <c r="D85" s="119"/>
      <c r="E85" s="119"/>
      <c r="F85" s="119"/>
    </row>
    <row r="86" spans="1:6" x14ac:dyDescent="0.2">
      <c r="A86" s="119"/>
      <c r="B86" s="498"/>
      <c r="C86" s="119"/>
      <c r="D86" s="119"/>
      <c r="E86" s="119"/>
      <c r="F86" s="119"/>
    </row>
    <row r="87" spans="1:6" x14ac:dyDescent="0.2">
      <c r="A87" s="119"/>
      <c r="B87" s="498"/>
      <c r="C87" s="119"/>
      <c r="D87" s="119"/>
      <c r="E87" s="119"/>
      <c r="F87" s="119"/>
    </row>
    <row r="88" spans="1:6" x14ac:dyDescent="0.2">
      <c r="A88" s="119"/>
      <c r="B88" s="498"/>
      <c r="C88" s="119"/>
      <c r="D88" s="119"/>
      <c r="E88" s="119"/>
      <c r="F88" s="119"/>
    </row>
    <row r="89" spans="1:6" x14ac:dyDescent="0.2">
      <c r="A89" s="119"/>
      <c r="B89" s="498"/>
      <c r="C89" s="119"/>
      <c r="D89" s="119"/>
      <c r="E89" s="119"/>
      <c r="F89" s="119"/>
    </row>
    <row r="90" spans="1:6" x14ac:dyDescent="0.2">
      <c r="A90" s="119"/>
      <c r="B90" s="498"/>
      <c r="C90" s="119"/>
      <c r="D90" s="119"/>
      <c r="E90" s="119"/>
      <c r="F90" s="119"/>
    </row>
    <row r="91" spans="1:6" x14ac:dyDescent="0.2">
      <c r="A91" s="119"/>
      <c r="B91" s="498"/>
      <c r="C91" s="119"/>
      <c r="D91" s="119"/>
      <c r="E91" s="119"/>
      <c r="F91" s="119"/>
    </row>
    <row r="92" spans="1:6" x14ac:dyDescent="0.2">
      <c r="A92" s="119"/>
      <c r="B92" s="498"/>
      <c r="C92" s="119"/>
      <c r="D92" s="119"/>
      <c r="E92" s="119"/>
      <c r="F92" s="119"/>
    </row>
    <row r="93" spans="1:6" x14ac:dyDescent="0.2">
      <c r="A93" s="119"/>
      <c r="B93" s="498"/>
      <c r="C93" s="119"/>
      <c r="D93" s="119"/>
      <c r="E93" s="119"/>
      <c r="F93" s="119"/>
    </row>
    <row r="94" spans="1:6" x14ac:dyDescent="0.2">
      <c r="A94" s="119"/>
      <c r="B94" s="498"/>
      <c r="C94" s="119"/>
      <c r="D94" s="119"/>
      <c r="E94" s="119"/>
      <c r="F94" s="119"/>
    </row>
    <row r="95" spans="1:6" x14ac:dyDescent="0.2">
      <c r="A95" s="119"/>
      <c r="B95" s="498"/>
      <c r="C95" s="119"/>
      <c r="D95" s="119"/>
      <c r="E95" s="119"/>
      <c r="F95" s="119"/>
    </row>
    <row r="96" spans="1:6" x14ac:dyDescent="0.2">
      <c r="A96" s="119"/>
      <c r="B96" s="498"/>
      <c r="C96" s="119"/>
      <c r="D96" s="119"/>
      <c r="E96" s="119"/>
      <c r="F96" s="119"/>
    </row>
    <row r="97" spans="1:6" x14ac:dyDescent="0.2">
      <c r="A97" s="119"/>
      <c r="B97" s="498"/>
      <c r="C97" s="119"/>
      <c r="D97" s="119"/>
      <c r="E97" s="119"/>
      <c r="F97" s="119"/>
    </row>
    <row r="98" spans="1:6" x14ac:dyDescent="0.2">
      <c r="A98" s="119"/>
      <c r="B98" s="498"/>
      <c r="C98" s="119"/>
      <c r="D98" s="119"/>
      <c r="E98" s="119"/>
      <c r="F98" s="119"/>
    </row>
    <row r="99" spans="1:6" x14ac:dyDescent="0.2">
      <c r="A99" s="119"/>
      <c r="B99" s="498"/>
      <c r="C99" s="119"/>
      <c r="D99" s="119"/>
      <c r="E99" s="119"/>
      <c r="F99" s="119"/>
    </row>
    <row r="100" spans="1:6" x14ac:dyDescent="0.2">
      <c r="A100" s="119"/>
      <c r="B100" s="498"/>
      <c r="C100" s="119"/>
      <c r="D100" s="119"/>
      <c r="E100" s="119"/>
      <c r="F100" s="119"/>
    </row>
    <row r="101" spans="1:6" x14ac:dyDescent="0.2">
      <c r="A101" s="119"/>
      <c r="B101" s="498"/>
      <c r="C101" s="119"/>
      <c r="D101" s="119"/>
      <c r="E101" s="119"/>
      <c r="F101" s="119"/>
    </row>
    <row r="102" spans="1:6" x14ac:dyDescent="0.2">
      <c r="A102" s="119"/>
      <c r="B102" s="498"/>
      <c r="C102" s="119"/>
      <c r="D102" s="119"/>
      <c r="E102" s="119"/>
      <c r="F102" s="119"/>
    </row>
    <row r="103" spans="1:6" x14ac:dyDescent="0.2">
      <c r="A103" s="119"/>
      <c r="B103" s="498"/>
      <c r="C103" s="119"/>
      <c r="D103" s="119"/>
      <c r="E103" s="119"/>
      <c r="F103" s="119"/>
    </row>
    <row r="104" spans="1:6" x14ac:dyDescent="0.2">
      <c r="A104" s="119"/>
      <c r="B104" s="498"/>
      <c r="C104" s="119"/>
      <c r="D104" s="119"/>
      <c r="E104" s="119"/>
      <c r="F104" s="119"/>
    </row>
    <row r="105" spans="1:6" x14ac:dyDescent="0.2">
      <c r="A105" s="119"/>
      <c r="B105" s="498"/>
      <c r="C105" s="119"/>
      <c r="D105" s="119"/>
      <c r="E105" s="119"/>
      <c r="F105" s="119"/>
    </row>
    <row r="106" spans="1:6" x14ac:dyDescent="0.2">
      <c r="A106" s="119"/>
      <c r="B106" s="498"/>
      <c r="C106" s="119"/>
      <c r="D106" s="119"/>
      <c r="E106" s="119"/>
      <c r="F106" s="119"/>
    </row>
    <row r="107" spans="1:6" x14ac:dyDescent="0.2">
      <c r="A107" s="119"/>
      <c r="B107" s="498"/>
      <c r="C107" s="119"/>
      <c r="D107" s="119"/>
      <c r="E107" s="119"/>
      <c r="F107" s="119"/>
    </row>
    <row r="108" spans="1:6" x14ac:dyDescent="0.2">
      <c r="A108" s="119"/>
      <c r="B108" s="498"/>
      <c r="C108" s="119"/>
      <c r="D108" s="119"/>
      <c r="E108" s="119"/>
      <c r="F108" s="119"/>
    </row>
    <row r="109" spans="1:6" x14ac:dyDescent="0.2">
      <c r="A109" s="119"/>
      <c r="B109" s="498"/>
      <c r="C109" s="119"/>
      <c r="D109" s="119"/>
      <c r="E109" s="119"/>
      <c r="F109" s="119"/>
    </row>
    <row r="110" spans="1:6" x14ac:dyDescent="0.2">
      <c r="A110" s="119"/>
      <c r="B110" s="498"/>
      <c r="C110" s="119"/>
      <c r="D110" s="119"/>
      <c r="E110" s="119"/>
      <c r="F110" s="119"/>
    </row>
    <row r="111" spans="1:6" x14ac:dyDescent="0.2">
      <c r="A111" s="119"/>
      <c r="B111" s="498"/>
      <c r="C111" s="119"/>
      <c r="D111" s="119"/>
      <c r="E111" s="119"/>
      <c r="F111" s="119"/>
    </row>
    <row r="112" spans="1:6" x14ac:dyDescent="0.2">
      <c r="A112" s="119"/>
      <c r="B112" s="498"/>
      <c r="C112" s="119"/>
      <c r="D112" s="119"/>
      <c r="E112" s="119"/>
      <c r="F112" s="119"/>
    </row>
    <row r="113" spans="1:6" x14ac:dyDescent="0.2">
      <c r="A113" s="119"/>
      <c r="B113" s="498"/>
      <c r="C113" s="119"/>
      <c r="D113" s="119"/>
      <c r="E113" s="119"/>
      <c r="F113" s="119"/>
    </row>
    <row r="114" spans="1:6" x14ac:dyDescent="0.2">
      <c r="A114" s="119"/>
      <c r="B114" s="498"/>
      <c r="C114" s="119"/>
      <c r="D114" s="119"/>
      <c r="E114" s="119"/>
      <c r="F114" s="119"/>
    </row>
    <row r="115" spans="1:6" x14ac:dyDescent="0.2">
      <c r="A115" s="119"/>
      <c r="B115" s="498"/>
      <c r="C115" s="119"/>
      <c r="D115" s="119"/>
      <c r="E115" s="119"/>
      <c r="F115" s="119"/>
    </row>
    <row r="116" spans="1:6" x14ac:dyDescent="0.2">
      <c r="A116" s="119"/>
      <c r="B116" s="498"/>
      <c r="C116" s="119"/>
      <c r="D116" s="119"/>
      <c r="E116" s="119"/>
      <c r="F116" s="119"/>
    </row>
    <row r="117" spans="1:6" x14ac:dyDescent="0.2">
      <c r="A117" s="119"/>
      <c r="B117" s="498"/>
      <c r="C117" s="119"/>
      <c r="D117" s="119"/>
      <c r="E117" s="119"/>
      <c r="F117" s="119"/>
    </row>
    <row r="118" spans="1:6" x14ac:dyDescent="0.2">
      <c r="A118" s="119"/>
      <c r="B118" s="498"/>
      <c r="C118" s="119"/>
      <c r="D118" s="119"/>
      <c r="E118" s="119"/>
      <c r="F118" s="119"/>
    </row>
    <row r="119" spans="1:6" x14ac:dyDescent="0.2">
      <c r="A119" s="119"/>
      <c r="B119" s="498"/>
      <c r="C119" s="119"/>
      <c r="D119" s="119"/>
      <c r="E119" s="119"/>
      <c r="F119" s="119"/>
    </row>
    <row r="120" spans="1:6" x14ac:dyDescent="0.2">
      <c r="A120" s="119"/>
      <c r="B120" s="498"/>
      <c r="C120" s="119"/>
      <c r="D120" s="119"/>
      <c r="E120" s="119"/>
      <c r="F120" s="119"/>
    </row>
    <row r="121" spans="1:6" x14ac:dyDescent="0.2">
      <c r="A121" s="119"/>
      <c r="B121" s="498"/>
      <c r="C121" s="119"/>
      <c r="D121" s="119"/>
      <c r="E121" s="119"/>
      <c r="F121" s="119"/>
    </row>
    <row r="122" spans="1:6" x14ac:dyDescent="0.2">
      <c r="A122" s="119"/>
      <c r="B122" s="498"/>
      <c r="C122" s="119"/>
      <c r="D122" s="119"/>
      <c r="E122" s="119"/>
      <c r="F122" s="119"/>
    </row>
    <row r="123" spans="1:6" x14ac:dyDescent="0.2">
      <c r="A123" s="119"/>
      <c r="B123" s="498"/>
      <c r="C123" s="119"/>
      <c r="D123" s="119"/>
      <c r="E123" s="119"/>
      <c r="F123" s="119"/>
    </row>
    <row r="124" spans="1:6" x14ac:dyDescent="0.2">
      <c r="A124" s="119"/>
      <c r="B124" s="498"/>
      <c r="C124" s="119"/>
      <c r="D124" s="119"/>
      <c r="E124" s="119"/>
      <c r="F124" s="119"/>
    </row>
    <row r="125" spans="1:6" x14ac:dyDescent="0.2">
      <c r="A125" s="119"/>
      <c r="B125" s="498"/>
      <c r="C125" s="119"/>
      <c r="D125" s="119"/>
      <c r="E125" s="119"/>
      <c r="F125" s="119"/>
    </row>
    <row r="126" spans="1:6" x14ac:dyDescent="0.2">
      <c r="A126" s="119"/>
      <c r="B126" s="498"/>
      <c r="C126" s="119"/>
      <c r="D126" s="119"/>
      <c r="E126" s="119"/>
      <c r="F126" s="119"/>
    </row>
    <row r="127" spans="1:6" x14ac:dyDescent="0.2">
      <c r="A127" s="119"/>
      <c r="B127" s="498"/>
      <c r="C127" s="119"/>
      <c r="D127" s="119"/>
      <c r="E127" s="119"/>
      <c r="F127" s="119"/>
    </row>
    <row r="128" spans="1:6" x14ac:dyDescent="0.2">
      <c r="A128" s="119"/>
      <c r="B128" s="498"/>
      <c r="C128" s="119"/>
      <c r="D128" s="119"/>
      <c r="E128" s="119"/>
      <c r="F128" s="119"/>
    </row>
    <row r="129" spans="1:6" x14ac:dyDescent="0.2">
      <c r="A129" s="119"/>
      <c r="B129" s="498"/>
      <c r="C129" s="119"/>
      <c r="D129" s="119"/>
      <c r="E129" s="119"/>
      <c r="F129" s="119"/>
    </row>
    <row r="130" spans="1:6" x14ac:dyDescent="0.2">
      <c r="A130" s="119"/>
      <c r="B130" s="498"/>
      <c r="C130" s="119"/>
      <c r="D130" s="119"/>
      <c r="E130" s="119"/>
      <c r="F130" s="119"/>
    </row>
    <row r="131" spans="1:6" x14ac:dyDescent="0.2">
      <c r="A131" s="119"/>
      <c r="B131" s="498"/>
      <c r="C131" s="119"/>
      <c r="D131" s="119"/>
      <c r="E131" s="119"/>
      <c r="F131" s="119"/>
    </row>
    <row r="132" spans="1:6" x14ac:dyDescent="0.2">
      <c r="A132" s="119"/>
      <c r="B132" s="498"/>
      <c r="C132" s="119"/>
      <c r="D132" s="119"/>
      <c r="E132" s="119"/>
      <c r="F132" s="119"/>
    </row>
    <row r="133" spans="1:6" x14ac:dyDescent="0.2">
      <c r="A133" s="119"/>
      <c r="B133" s="498"/>
      <c r="C133" s="119"/>
      <c r="D133" s="119"/>
      <c r="E133" s="119"/>
      <c r="F133" s="119"/>
    </row>
    <row r="134" spans="1:6" x14ac:dyDescent="0.2">
      <c r="A134" s="119"/>
      <c r="B134" s="498"/>
      <c r="C134" s="119"/>
      <c r="D134" s="119"/>
      <c r="E134" s="119"/>
      <c r="F134" s="119"/>
    </row>
    <row r="135" spans="1:6" x14ac:dyDescent="0.2">
      <c r="A135" s="119"/>
      <c r="B135" s="498"/>
      <c r="C135" s="119"/>
      <c r="D135" s="119"/>
      <c r="E135" s="119"/>
      <c r="F135" s="119"/>
    </row>
    <row r="136" spans="1:6" x14ac:dyDescent="0.2">
      <c r="A136" s="119"/>
      <c r="B136" s="498"/>
      <c r="C136" s="119"/>
      <c r="D136" s="119"/>
      <c r="E136" s="119"/>
      <c r="F136" s="119"/>
    </row>
    <row r="137" spans="1:6" x14ac:dyDescent="0.2">
      <c r="A137" s="119"/>
      <c r="B137" s="498"/>
      <c r="C137" s="119"/>
      <c r="D137" s="119"/>
      <c r="E137" s="119"/>
      <c r="F137" s="119"/>
    </row>
    <row r="138" spans="1:6" x14ac:dyDescent="0.2">
      <c r="A138" s="119"/>
      <c r="B138" s="498"/>
      <c r="C138" s="119"/>
      <c r="D138" s="119"/>
      <c r="E138" s="119"/>
      <c r="F138" s="119"/>
    </row>
    <row r="139" spans="1:6" x14ac:dyDescent="0.2">
      <c r="A139" s="119"/>
      <c r="B139" s="498"/>
      <c r="C139" s="119"/>
      <c r="D139" s="119"/>
      <c r="E139" s="119"/>
      <c r="F139" s="119"/>
    </row>
    <row r="140" spans="1:6" x14ac:dyDescent="0.2">
      <c r="A140" s="119"/>
      <c r="B140" s="498"/>
      <c r="C140" s="119"/>
      <c r="D140" s="119"/>
      <c r="E140" s="119"/>
      <c r="F140" s="119"/>
    </row>
    <row r="141" spans="1:6" x14ac:dyDescent="0.2">
      <c r="A141" s="119"/>
      <c r="B141" s="498"/>
      <c r="C141" s="119"/>
      <c r="D141" s="119"/>
      <c r="E141" s="119"/>
      <c r="F141" s="119"/>
    </row>
    <row r="142" spans="1:6" x14ac:dyDescent="0.2">
      <c r="A142" s="119"/>
      <c r="B142" s="498"/>
      <c r="C142" s="119"/>
      <c r="D142" s="119"/>
      <c r="E142" s="119"/>
      <c r="F142" s="119"/>
    </row>
    <row r="143" spans="1:6" x14ac:dyDescent="0.2">
      <c r="A143" s="119"/>
      <c r="B143" s="498"/>
      <c r="C143" s="119"/>
      <c r="D143" s="119"/>
      <c r="E143" s="119"/>
      <c r="F143" s="119"/>
    </row>
    <row r="144" spans="1:6" x14ac:dyDescent="0.2">
      <c r="A144" s="119"/>
      <c r="B144" s="498"/>
      <c r="C144" s="119"/>
      <c r="D144" s="119"/>
      <c r="E144" s="119"/>
      <c r="F144" s="119"/>
    </row>
    <row r="145" spans="1:6" x14ac:dyDescent="0.2">
      <c r="A145" s="119"/>
      <c r="B145" s="498"/>
      <c r="C145" s="119"/>
      <c r="D145" s="119"/>
      <c r="E145" s="119"/>
      <c r="F145" s="119"/>
    </row>
    <row r="146" spans="1:6" x14ac:dyDescent="0.2">
      <c r="A146" s="119"/>
      <c r="B146" s="498"/>
      <c r="C146" s="119"/>
      <c r="D146" s="119"/>
      <c r="E146" s="119"/>
      <c r="F146" s="119"/>
    </row>
    <row r="147" spans="1:6" x14ac:dyDescent="0.2">
      <c r="A147" s="119"/>
      <c r="B147" s="498"/>
      <c r="C147" s="119"/>
      <c r="D147" s="119"/>
      <c r="E147" s="119"/>
      <c r="F147" s="119"/>
    </row>
    <row r="148" spans="1:6" x14ac:dyDescent="0.2">
      <c r="A148" s="119"/>
      <c r="B148" s="498"/>
      <c r="C148" s="119"/>
      <c r="D148" s="119"/>
      <c r="E148" s="119"/>
      <c r="F148" s="119"/>
    </row>
    <row r="149" spans="1:6" x14ac:dyDescent="0.2">
      <c r="A149" s="119"/>
      <c r="B149" s="498"/>
      <c r="C149" s="119"/>
      <c r="D149" s="119"/>
      <c r="E149" s="119"/>
      <c r="F149" s="119"/>
    </row>
    <row r="150" spans="1:6" x14ac:dyDescent="0.2">
      <c r="A150" s="119"/>
      <c r="B150" s="498"/>
      <c r="C150" s="119"/>
      <c r="D150" s="119"/>
      <c r="E150" s="119"/>
      <c r="F150" s="119"/>
    </row>
    <row r="151" spans="1:6" x14ac:dyDescent="0.2">
      <c r="A151" s="119"/>
      <c r="B151" s="498"/>
      <c r="C151" s="119"/>
      <c r="D151" s="119"/>
      <c r="E151" s="119"/>
      <c r="F151" s="119"/>
    </row>
    <row r="152" spans="1:6" x14ac:dyDescent="0.2">
      <c r="A152" s="119"/>
      <c r="B152" s="498"/>
      <c r="C152" s="119"/>
      <c r="D152" s="119"/>
      <c r="E152" s="119"/>
      <c r="F152" s="119"/>
    </row>
    <row r="153" spans="1:6" x14ac:dyDescent="0.2">
      <c r="A153" s="119"/>
      <c r="B153" s="498"/>
      <c r="C153" s="119"/>
      <c r="D153" s="119"/>
      <c r="E153" s="119"/>
      <c r="F153" s="119"/>
    </row>
    <row r="154" spans="1:6" x14ac:dyDescent="0.2">
      <c r="A154" s="119"/>
      <c r="B154" s="498"/>
      <c r="C154" s="119"/>
      <c r="D154" s="119"/>
      <c r="E154" s="119"/>
      <c r="F154" s="119"/>
    </row>
    <row r="155" spans="1:6" x14ac:dyDescent="0.2">
      <c r="A155" s="119"/>
      <c r="B155" s="498"/>
      <c r="C155" s="119"/>
      <c r="D155" s="119"/>
      <c r="E155" s="119"/>
      <c r="F155" s="119"/>
    </row>
    <row r="156" spans="1:6" x14ac:dyDescent="0.2">
      <c r="A156" s="119"/>
      <c r="B156" s="498"/>
      <c r="C156" s="119"/>
      <c r="D156" s="119"/>
      <c r="E156" s="119"/>
      <c r="F156" s="119"/>
    </row>
    <row r="157" spans="1:6" x14ac:dyDescent="0.2">
      <c r="A157" s="119"/>
      <c r="B157" s="498"/>
      <c r="C157" s="119"/>
      <c r="D157" s="119"/>
      <c r="E157" s="119"/>
      <c r="F157" s="119"/>
    </row>
    <row r="158" spans="1:6" x14ac:dyDescent="0.2">
      <c r="A158" s="119"/>
      <c r="B158" s="498"/>
      <c r="C158" s="119"/>
      <c r="D158" s="119"/>
      <c r="E158" s="119"/>
      <c r="F158" s="119"/>
    </row>
    <row r="159" spans="1:6" x14ac:dyDescent="0.2">
      <c r="A159" s="119"/>
      <c r="B159" s="498"/>
      <c r="C159" s="119"/>
      <c r="D159" s="119"/>
      <c r="E159" s="119"/>
      <c r="F159" s="119"/>
    </row>
    <row r="160" spans="1:6" x14ac:dyDescent="0.2">
      <c r="A160" s="119"/>
      <c r="B160" s="498"/>
      <c r="C160" s="119"/>
      <c r="D160" s="119"/>
      <c r="E160" s="119"/>
      <c r="F160" s="119"/>
    </row>
    <row r="161" spans="1:6" x14ac:dyDescent="0.2">
      <c r="A161" s="119"/>
      <c r="B161" s="498"/>
      <c r="C161" s="119"/>
      <c r="D161" s="119"/>
      <c r="E161" s="119"/>
      <c r="F161" s="119"/>
    </row>
    <row r="162" spans="1:6" x14ac:dyDescent="0.2">
      <c r="A162" s="119"/>
      <c r="B162" s="498"/>
      <c r="C162" s="119"/>
      <c r="D162" s="119"/>
      <c r="E162" s="119"/>
      <c r="F162" s="119"/>
    </row>
    <row r="163" spans="1:6" x14ac:dyDescent="0.2">
      <c r="A163" s="119"/>
      <c r="B163" s="498"/>
      <c r="C163" s="119"/>
      <c r="D163" s="119"/>
      <c r="E163" s="119"/>
      <c r="F163" s="119"/>
    </row>
    <row r="164" spans="1:6" x14ac:dyDescent="0.2">
      <c r="A164" s="119"/>
      <c r="B164" s="498"/>
      <c r="C164" s="119"/>
      <c r="D164" s="119"/>
      <c r="E164" s="119"/>
      <c r="F164" s="119"/>
    </row>
    <row r="165" spans="1:6" x14ac:dyDescent="0.2">
      <c r="A165" s="119"/>
      <c r="B165" s="498"/>
      <c r="C165" s="119"/>
      <c r="D165" s="119"/>
      <c r="E165" s="119"/>
      <c r="F165" s="119"/>
    </row>
    <row r="166" spans="1:6" x14ac:dyDescent="0.2">
      <c r="A166" s="119"/>
      <c r="B166" s="498"/>
      <c r="C166" s="119"/>
      <c r="D166" s="119"/>
      <c r="E166" s="119"/>
      <c r="F166" s="119"/>
    </row>
    <row r="167" spans="1:6" x14ac:dyDescent="0.2">
      <c r="A167" s="119"/>
      <c r="B167" s="498"/>
      <c r="C167" s="119"/>
      <c r="D167" s="119"/>
      <c r="E167" s="119"/>
      <c r="F167" s="119"/>
    </row>
    <row r="168" spans="1:6" x14ac:dyDescent="0.2">
      <c r="A168" s="119"/>
      <c r="B168" s="498"/>
      <c r="C168" s="119"/>
      <c r="D168" s="119"/>
      <c r="E168" s="119"/>
      <c r="F168" s="119"/>
    </row>
    <row r="169" spans="1:6" x14ac:dyDescent="0.2">
      <c r="A169" s="119"/>
      <c r="B169" s="498"/>
      <c r="C169" s="119"/>
      <c r="D169" s="119"/>
      <c r="E169" s="119"/>
      <c r="F169" s="119"/>
    </row>
    <row r="170" spans="1:6" x14ac:dyDescent="0.2">
      <c r="A170" s="119"/>
      <c r="B170" s="498"/>
      <c r="C170" s="119"/>
      <c r="D170" s="119"/>
      <c r="E170" s="119"/>
      <c r="F170" s="119"/>
    </row>
    <row r="171" spans="1:6" x14ac:dyDescent="0.2">
      <c r="A171" s="119"/>
      <c r="B171" s="498"/>
      <c r="C171" s="119"/>
      <c r="D171" s="119"/>
      <c r="E171" s="119"/>
      <c r="F171" s="119"/>
    </row>
    <row r="172" spans="1:6" x14ac:dyDescent="0.2">
      <c r="A172" s="119"/>
      <c r="B172" s="498"/>
      <c r="C172" s="119"/>
      <c r="D172" s="119"/>
      <c r="E172" s="119"/>
      <c r="F172" s="119"/>
    </row>
    <row r="173" spans="1:6" x14ac:dyDescent="0.2">
      <c r="A173" s="119"/>
      <c r="B173" s="498"/>
      <c r="C173" s="119"/>
      <c r="D173" s="119"/>
      <c r="E173" s="119"/>
      <c r="F173" s="119"/>
    </row>
    <row r="174" spans="1:6" x14ac:dyDescent="0.2">
      <c r="A174" s="119"/>
      <c r="B174" s="498"/>
      <c r="C174" s="119"/>
      <c r="D174" s="119"/>
      <c r="E174" s="119"/>
      <c r="F174" s="119"/>
    </row>
    <row r="175" spans="1:6" x14ac:dyDescent="0.2">
      <c r="A175" s="119"/>
      <c r="B175" s="498"/>
      <c r="C175" s="119"/>
      <c r="D175" s="119"/>
      <c r="E175" s="119"/>
      <c r="F175" s="119"/>
    </row>
    <row r="176" spans="1:6" x14ac:dyDescent="0.2">
      <c r="A176" s="119"/>
      <c r="B176" s="498"/>
      <c r="C176" s="119"/>
      <c r="D176" s="119"/>
      <c r="E176" s="119"/>
      <c r="F176" s="119"/>
    </row>
    <row r="177" spans="1:6" x14ac:dyDescent="0.2">
      <c r="A177" s="119"/>
      <c r="B177" s="498"/>
      <c r="C177" s="119"/>
      <c r="D177" s="119"/>
      <c r="E177" s="119"/>
      <c r="F177" s="119"/>
    </row>
    <row r="178" spans="1:6" x14ac:dyDescent="0.2">
      <c r="A178" s="119"/>
      <c r="B178" s="498"/>
      <c r="C178" s="119"/>
      <c r="D178" s="119"/>
      <c r="E178" s="119"/>
      <c r="F178" s="119"/>
    </row>
    <row r="179" spans="1:6" x14ac:dyDescent="0.2">
      <c r="A179" s="119"/>
      <c r="B179" s="498"/>
      <c r="C179" s="119"/>
      <c r="D179" s="119"/>
      <c r="E179" s="119"/>
      <c r="F179" s="119"/>
    </row>
    <row r="180" spans="1:6" x14ac:dyDescent="0.2">
      <c r="A180" s="119"/>
      <c r="B180" s="498"/>
      <c r="C180" s="119"/>
      <c r="D180" s="119"/>
      <c r="E180" s="119"/>
      <c r="F180" s="119"/>
    </row>
    <row r="181" spans="1:6" x14ac:dyDescent="0.2">
      <c r="A181" s="119"/>
      <c r="B181" s="498"/>
      <c r="C181" s="119"/>
      <c r="D181" s="119"/>
      <c r="E181" s="119"/>
      <c r="F181" s="119"/>
    </row>
    <row r="182" spans="1:6" x14ac:dyDescent="0.2">
      <c r="A182" s="119"/>
      <c r="B182" s="498"/>
      <c r="C182" s="119"/>
      <c r="D182" s="119"/>
      <c r="E182" s="119"/>
      <c r="F182" s="119"/>
    </row>
    <row r="183" spans="1:6" x14ac:dyDescent="0.2">
      <c r="A183" s="119"/>
      <c r="B183" s="498"/>
      <c r="C183" s="119"/>
      <c r="D183" s="119"/>
      <c r="E183" s="119"/>
      <c r="F183" s="119"/>
    </row>
    <row r="184" spans="1:6" x14ac:dyDescent="0.2">
      <c r="A184" s="119"/>
      <c r="B184" s="498"/>
      <c r="C184" s="119"/>
      <c r="D184" s="119"/>
      <c r="E184" s="119"/>
      <c r="F184" s="119"/>
    </row>
    <row r="185" spans="1:6" x14ac:dyDescent="0.2">
      <c r="A185" s="119"/>
      <c r="B185" s="498"/>
      <c r="C185" s="119"/>
      <c r="D185" s="119"/>
      <c r="E185" s="119"/>
      <c r="F185" s="119"/>
    </row>
    <row r="186" spans="1:6" x14ac:dyDescent="0.2">
      <c r="A186" s="119"/>
      <c r="B186" s="498"/>
      <c r="C186" s="119"/>
      <c r="D186" s="119"/>
      <c r="E186" s="119"/>
      <c r="F186" s="119"/>
    </row>
    <row r="187" spans="1:6" x14ac:dyDescent="0.2">
      <c r="A187" s="119"/>
      <c r="B187" s="498"/>
      <c r="C187" s="119"/>
      <c r="D187" s="119"/>
      <c r="E187" s="119"/>
      <c r="F187" s="119"/>
    </row>
    <row r="188" spans="1:6" x14ac:dyDescent="0.2">
      <c r="A188" s="119"/>
      <c r="B188" s="498"/>
      <c r="C188" s="119"/>
      <c r="D188" s="119"/>
      <c r="E188" s="119"/>
      <c r="F188" s="119"/>
    </row>
    <row r="189" spans="1:6" x14ac:dyDescent="0.2">
      <c r="A189" s="119"/>
      <c r="B189" s="498"/>
      <c r="C189" s="119"/>
      <c r="D189" s="119"/>
      <c r="E189" s="119"/>
      <c r="F189" s="119"/>
    </row>
    <row r="190" spans="1:6" x14ac:dyDescent="0.2">
      <c r="A190" s="119"/>
      <c r="B190" s="498"/>
      <c r="C190" s="119"/>
      <c r="D190" s="119"/>
      <c r="E190" s="119"/>
      <c r="F190" s="119"/>
    </row>
    <row r="191" spans="1:6" x14ac:dyDescent="0.2">
      <c r="A191" s="119"/>
      <c r="B191" s="498"/>
      <c r="C191" s="119"/>
      <c r="D191" s="119"/>
      <c r="E191" s="119"/>
      <c r="F191" s="119"/>
    </row>
    <row r="192" spans="1:6" x14ac:dyDescent="0.2">
      <c r="A192" s="119"/>
      <c r="B192" s="498"/>
      <c r="C192" s="119"/>
      <c r="D192" s="119"/>
      <c r="E192" s="119"/>
      <c r="F192" s="119"/>
    </row>
    <row r="193" spans="1:6" x14ac:dyDescent="0.2">
      <c r="A193" s="119"/>
      <c r="B193" s="498"/>
      <c r="C193" s="119"/>
      <c r="D193" s="119"/>
      <c r="E193" s="119"/>
      <c r="F193" s="119"/>
    </row>
    <row r="194" spans="1:6" x14ac:dyDescent="0.2">
      <c r="A194" s="119"/>
      <c r="B194" s="498"/>
      <c r="C194" s="119"/>
      <c r="D194" s="119"/>
      <c r="E194" s="119"/>
      <c r="F194" s="119"/>
    </row>
    <row r="195" spans="1:6" x14ac:dyDescent="0.2">
      <c r="A195" s="119"/>
      <c r="B195" s="498"/>
      <c r="C195" s="119"/>
      <c r="D195" s="119"/>
      <c r="E195" s="119"/>
      <c r="F195" s="119"/>
    </row>
    <row r="196" spans="1:6" x14ac:dyDescent="0.2">
      <c r="A196" s="119"/>
      <c r="B196" s="498"/>
      <c r="C196" s="119"/>
      <c r="D196" s="119"/>
      <c r="E196" s="119"/>
      <c r="F196" s="119"/>
    </row>
    <row r="197" spans="1:6" x14ac:dyDescent="0.2">
      <c r="A197" s="119"/>
      <c r="B197" s="498"/>
      <c r="C197" s="119"/>
      <c r="D197" s="119"/>
      <c r="E197" s="119"/>
      <c r="F197" s="119"/>
    </row>
    <row r="198" spans="1:6" x14ac:dyDescent="0.2">
      <c r="A198" s="119"/>
      <c r="B198" s="498"/>
      <c r="C198" s="119"/>
      <c r="D198" s="119"/>
      <c r="E198" s="119"/>
      <c r="F198" s="119"/>
    </row>
    <row r="199" spans="1:6" x14ac:dyDescent="0.2">
      <c r="A199" s="119"/>
      <c r="B199" s="498"/>
      <c r="C199" s="119"/>
      <c r="D199" s="119"/>
      <c r="E199" s="119"/>
      <c r="F199" s="119"/>
    </row>
    <row r="200" spans="1:6" x14ac:dyDescent="0.2">
      <c r="A200" s="119"/>
      <c r="B200" s="498"/>
      <c r="C200" s="119"/>
      <c r="D200" s="119"/>
      <c r="E200" s="119"/>
      <c r="F200" s="119"/>
    </row>
    <row r="201" spans="1:6" x14ac:dyDescent="0.2">
      <c r="A201" s="119"/>
      <c r="B201" s="498"/>
      <c r="C201" s="119"/>
      <c r="D201" s="119"/>
      <c r="E201" s="119"/>
      <c r="F201" s="119"/>
    </row>
    <row r="202" spans="1:6" x14ac:dyDescent="0.2">
      <c r="A202" s="119"/>
      <c r="B202" s="498"/>
      <c r="C202" s="119"/>
      <c r="D202" s="119"/>
      <c r="E202" s="119"/>
      <c r="F202" s="119"/>
    </row>
    <row r="203" spans="1:6" x14ac:dyDescent="0.2">
      <c r="A203" s="119"/>
      <c r="B203" s="498"/>
      <c r="C203" s="119"/>
      <c r="D203" s="119"/>
      <c r="E203" s="119"/>
      <c r="F203" s="119"/>
    </row>
    <row r="204" spans="1:6" x14ac:dyDescent="0.2">
      <c r="A204" s="119"/>
      <c r="B204" s="498"/>
      <c r="C204" s="119"/>
      <c r="D204" s="119"/>
      <c r="E204" s="119"/>
      <c r="F204" s="119"/>
    </row>
    <row r="205" spans="1:6" x14ac:dyDescent="0.2">
      <c r="A205" s="119"/>
      <c r="B205" s="498"/>
      <c r="C205" s="119"/>
      <c r="D205" s="119"/>
      <c r="E205" s="119"/>
      <c r="F205" s="119"/>
    </row>
    <row r="206" spans="1:6" x14ac:dyDescent="0.2">
      <c r="A206" s="119"/>
      <c r="B206" s="498"/>
      <c r="C206" s="119"/>
      <c r="D206" s="119"/>
      <c r="E206" s="119"/>
      <c r="F206" s="119"/>
    </row>
    <row r="207" spans="1:6" x14ac:dyDescent="0.2">
      <c r="A207" s="119"/>
      <c r="B207" s="498"/>
      <c r="C207" s="119"/>
      <c r="D207" s="119"/>
      <c r="E207" s="119"/>
      <c r="F207" s="119"/>
    </row>
    <row r="208" spans="1:6" x14ac:dyDescent="0.2">
      <c r="A208" s="119"/>
      <c r="B208" s="498"/>
      <c r="C208" s="119"/>
      <c r="D208" s="119"/>
      <c r="E208" s="119"/>
      <c r="F208" s="119"/>
    </row>
    <row r="209" spans="1:6" x14ac:dyDescent="0.2">
      <c r="A209" s="119"/>
      <c r="B209" s="498"/>
      <c r="C209" s="119"/>
      <c r="D209" s="119"/>
      <c r="E209" s="119"/>
      <c r="F209" s="119"/>
    </row>
    <row r="210" spans="1:6" x14ac:dyDescent="0.2">
      <c r="A210" s="119"/>
      <c r="B210" s="498"/>
      <c r="C210" s="119"/>
      <c r="D210" s="119"/>
      <c r="E210" s="119"/>
      <c r="F210" s="119"/>
    </row>
    <row r="211" spans="1:6" x14ac:dyDescent="0.2">
      <c r="A211" s="119"/>
      <c r="B211" s="498"/>
      <c r="C211" s="119"/>
      <c r="D211" s="119"/>
      <c r="E211" s="119"/>
      <c r="F211" s="119"/>
    </row>
    <row r="212" spans="1:6" x14ac:dyDescent="0.2">
      <c r="A212" s="119"/>
      <c r="B212" s="498"/>
      <c r="C212" s="119"/>
      <c r="D212" s="119"/>
      <c r="E212" s="119"/>
      <c r="F212" s="119"/>
    </row>
    <row r="213" spans="1:6" x14ac:dyDescent="0.2">
      <c r="A213" s="119"/>
      <c r="B213" s="498"/>
      <c r="C213" s="119"/>
      <c r="D213" s="119"/>
      <c r="E213" s="119"/>
      <c r="F213" s="119"/>
    </row>
    <row r="214" spans="1:6" x14ac:dyDescent="0.2">
      <c r="A214" s="119"/>
      <c r="B214" s="498"/>
      <c r="C214" s="119"/>
      <c r="D214" s="119"/>
      <c r="E214" s="119"/>
      <c r="F214" s="119"/>
    </row>
    <row r="215" spans="1:6" x14ac:dyDescent="0.2">
      <c r="A215" s="119"/>
      <c r="B215" s="498"/>
      <c r="C215" s="119"/>
      <c r="D215" s="119"/>
      <c r="E215" s="119"/>
      <c r="F215" s="119"/>
    </row>
    <row r="216" spans="1:6" x14ac:dyDescent="0.2">
      <c r="A216" s="119"/>
      <c r="B216" s="498"/>
      <c r="C216" s="119"/>
      <c r="D216" s="119"/>
      <c r="E216" s="119"/>
      <c r="F216" s="119"/>
    </row>
    <row r="217" spans="1:6" x14ac:dyDescent="0.2">
      <c r="A217" s="119"/>
      <c r="B217" s="498"/>
      <c r="C217" s="119"/>
      <c r="D217" s="119"/>
      <c r="E217" s="119"/>
      <c r="F217" s="119"/>
    </row>
    <row r="218" spans="1:6" x14ac:dyDescent="0.2">
      <c r="A218" s="119"/>
      <c r="B218" s="498"/>
      <c r="C218" s="119"/>
      <c r="D218" s="119"/>
      <c r="E218" s="119"/>
      <c r="F218" s="119"/>
    </row>
    <row r="219" spans="1:6" x14ac:dyDescent="0.2">
      <c r="A219" s="119"/>
      <c r="B219" s="498"/>
      <c r="C219" s="119"/>
      <c r="D219" s="119"/>
      <c r="E219" s="119"/>
      <c r="F219" s="119"/>
    </row>
    <row r="220" spans="1:6" x14ac:dyDescent="0.2">
      <c r="A220" s="119"/>
      <c r="B220" s="498"/>
      <c r="C220" s="119"/>
      <c r="D220" s="119"/>
      <c r="E220" s="119"/>
      <c r="F220" s="119"/>
    </row>
    <row r="221" spans="1:6" x14ac:dyDescent="0.2">
      <c r="A221" s="119"/>
      <c r="B221" s="498"/>
      <c r="C221" s="119"/>
      <c r="D221" s="119"/>
      <c r="E221" s="119"/>
      <c r="F221" s="119"/>
    </row>
    <row r="222" spans="1:6" x14ac:dyDescent="0.2">
      <c r="A222" s="119"/>
      <c r="B222" s="498"/>
      <c r="C222" s="119"/>
      <c r="D222" s="119"/>
      <c r="E222" s="119"/>
      <c r="F222" s="119"/>
    </row>
    <row r="223" spans="1:6" x14ac:dyDescent="0.2">
      <c r="A223" s="119"/>
      <c r="B223" s="498"/>
      <c r="C223" s="119"/>
      <c r="D223" s="119"/>
      <c r="E223" s="119"/>
      <c r="F223" s="119"/>
    </row>
    <row r="224" spans="1:6" x14ac:dyDescent="0.2">
      <c r="A224" s="119"/>
      <c r="B224" s="498"/>
      <c r="C224" s="119"/>
      <c r="D224" s="119"/>
      <c r="E224" s="119"/>
      <c r="F224" s="119"/>
    </row>
    <row r="225" spans="1:6" x14ac:dyDescent="0.2">
      <c r="A225" s="119"/>
      <c r="B225" s="498"/>
      <c r="C225" s="119"/>
      <c r="D225" s="119"/>
      <c r="E225" s="119"/>
      <c r="F225" s="119"/>
    </row>
    <row r="226" spans="1:6" x14ac:dyDescent="0.2">
      <c r="B226" s="45"/>
    </row>
    <row r="227" spans="1:6" x14ac:dyDescent="0.2">
      <c r="B227" s="45"/>
    </row>
    <row r="228" spans="1:6" x14ac:dyDescent="0.2">
      <c r="B228" s="45"/>
    </row>
    <row r="229" spans="1:6" x14ac:dyDescent="0.2">
      <c r="B229" s="45"/>
    </row>
    <row r="230" spans="1:6" x14ac:dyDescent="0.2">
      <c r="B230" s="45"/>
    </row>
    <row r="231" spans="1:6" x14ac:dyDescent="0.2">
      <c r="B231" s="45"/>
    </row>
    <row r="232" spans="1:6" x14ac:dyDescent="0.2">
      <c r="B232" s="45"/>
    </row>
    <row r="233" spans="1:6" x14ac:dyDescent="0.2">
      <c r="B233" s="45"/>
    </row>
    <row r="234" spans="1:6" x14ac:dyDescent="0.2">
      <c r="B234" s="45"/>
    </row>
    <row r="235" spans="1:6" x14ac:dyDescent="0.2">
      <c r="B235" s="45"/>
    </row>
    <row r="236" spans="1:6" x14ac:dyDescent="0.2">
      <c r="B236" s="45"/>
    </row>
    <row r="237" spans="1:6" x14ac:dyDescent="0.2">
      <c r="B237" s="45"/>
    </row>
    <row r="238" spans="1:6" x14ac:dyDescent="0.2">
      <c r="B238" s="45"/>
    </row>
    <row r="239" spans="1:6" x14ac:dyDescent="0.2">
      <c r="B239" s="45"/>
    </row>
    <row r="240" spans="1:6" x14ac:dyDescent="0.2">
      <c r="B240" s="45"/>
    </row>
    <row r="241" spans="2:2" x14ac:dyDescent="0.2">
      <c r="B241" s="45"/>
    </row>
    <row r="242" spans="2:2" x14ac:dyDescent="0.2">
      <c r="B242" s="45"/>
    </row>
    <row r="243" spans="2:2" x14ac:dyDescent="0.2">
      <c r="B243" s="45"/>
    </row>
    <row r="244" spans="2:2" x14ac:dyDescent="0.2">
      <c r="B244" s="45"/>
    </row>
    <row r="245" spans="2:2" x14ac:dyDescent="0.2">
      <c r="B245" s="45"/>
    </row>
  </sheetData>
  <mergeCells count="9">
    <mergeCell ref="A2:E2"/>
    <mergeCell ref="A4:E4"/>
    <mergeCell ref="A14:F14"/>
    <mergeCell ref="D16:D17"/>
    <mergeCell ref="A6:A7"/>
    <mergeCell ref="B6:B7"/>
    <mergeCell ref="C6:C7"/>
    <mergeCell ref="D6:E6"/>
    <mergeCell ref="A12:F12"/>
  </mergeCells>
  <phoneticPr fontId="5" type="noConversion"/>
  <pageMargins left="0.25" right="0.25" top="0.75" bottom="0.75" header="0.3" footer="0.3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topLeftCell="A5" workbookViewId="0">
      <selection activeCell="F35" sqref="F35"/>
    </sheetView>
  </sheetViews>
  <sheetFormatPr defaultRowHeight="12.75" x14ac:dyDescent="0.2"/>
  <cols>
    <col min="1" max="1" width="5.85546875" customWidth="1"/>
    <col min="2" max="2" width="54.28515625" customWidth="1"/>
    <col min="3" max="3" width="6" customWidth="1"/>
    <col min="4" max="4" width="11.42578125" style="81" customWidth="1"/>
    <col min="5" max="5" width="10.140625" customWidth="1"/>
    <col min="6" max="6" width="13.7109375" style="80" customWidth="1"/>
  </cols>
  <sheetData>
    <row r="1" spans="1:6" ht="13.5" thickBot="1" x14ac:dyDescent="0.25">
      <c r="A1" s="119"/>
      <c r="B1" s="119"/>
      <c r="C1" s="119"/>
      <c r="D1" s="117"/>
      <c r="E1" s="119"/>
      <c r="F1" s="499"/>
    </row>
    <row r="2" spans="1:6" s="1" customFormat="1" ht="21.75" thickBot="1" x14ac:dyDescent="0.25">
      <c r="A2" s="689" t="s">
        <v>159</v>
      </c>
      <c r="B2" s="500" t="s">
        <v>73</v>
      </c>
      <c r="C2" s="501"/>
      <c r="D2" s="686" t="s">
        <v>232</v>
      </c>
      <c r="E2" s="687" t="s">
        <v>137</v>
      </c>
      <c r="F2" s="688"/>
    </row>
    <row r="3" spans="1:6" s="1" customFormat="1" ht="21.75" thickBot="1" x14ac:dyDescent="0.25">
      <c r="A3" s="690"/>
      <c r="B3" s="502" t="s">
        <v>74</v>
      </c>
      <c r="C3" s="503" t="s">
        <v>75</v>
      </c>
      <c r="D3" s="659"/>
      <c r="E3" s="504" t="s">
        <v>224</v>
      </c>
      <c r="F3" s="505" t="s">
        <v>225</v>
      </c>
    </row>
    <row r="4" spans="1:6" s="1" customFormat="1" ht="13.5" thickBot="1" x14ac:dyDescent="0.25">
      <c r="A4" s="449">
        <v>1</v>
      </c>
      <c r="B4" s="449">
        <v>2</v>
      </c>
      <c r="C4" s="449" t="s">
        <v>76</v>
      </c>
      <c r="D4" s="449">
        <v>4</v>
      </c>
      <c r="E4" s="449">
        <v>5</v>
      </c>
      <c r="F4" s="506">
        <v>6</v>
      </c>
    </row>
    <row r="5" spans="1:6" s="46" customFormat="1" ht="24" x14ac:dyDescent="0.2">
      <c r="A5" s="474">
        <v>8140</v>
      </c>
      <c r="B5" s="481" t="s">
        <v>210</v>
      </c>
      <c r="C5" s="492"/>
      <c r="D5" s="507"/>
      <c r="E5" s="508"/>
      <c r="F5" s="509"/>
    </row>
    <row r="6" spans="1:6" s="46" customFormat="1" x14ac:dyDescent="0.2">
      <c r="A6" s="480"/>
      <c r="B6" s="490" t="s">
        <v>154</v>
      </c>
      <c r="C6" s="492"/>
      <c r="D6" s="507"/>
      <c r="E6" s="508"/>
      <c r="F6" s="509"/>
    </row>
    <row r="7" spans="1:6" s="46" customFormat="1" ht="24" x14ac:dyDescent="0.2">
      <c r="A7" s="474">
        <v>8141</v>
      </c>
      <c r="B7" s="481" t="s">
        <v>211</v>
      </c>
      <c r="C7" s="492" t="s">
        <v>176</v>
      </c>
      <c r="D7" s="507"/>
      <c r="E7" s="508"/>
      <c r="F7" s="509"/>
    </row>
    <row r="8" spans="1:6" s="46" customFormat="1" ht="13.5" thickBot="1" x14ac:dyDescent="0.25">
      <c r="A8" s="474"/>
      <c r="B8" s="494" t="s">
        <v>154</v>
      </c>
      <c r="C8" s="510"/>
      <c r="D8" s="507"/>
      <c r="E8" s="508"/>
      <c r="F8" s="509"/>
    </row>
    <row r="9" spans="1:6" s="46" customFormat="1" x14ac:dyDescent="0.2">
      <c r="A9" s="464">
        <v>8142</v>
      </c>
      <c r="B9" s="511" t="s">
        <v>167</v>
      </c>
      <c r="C9" s="512"/>
      <c r="D9" s="513"/>
      <c r="E9" s="514"/>
      <c r="F9" s="515"/>
    </row>
    <row r="10" spans="1:6" s="46" customFormat="1" ht="13.5" thickBot="1" x14ac:dyDescent="0.25">
      <c r="A10" s="516">
        <v>8143</v>
      </c>
      <c r="B10" s="517" t="s">
        <v>168</v>
      </c>
      <c r="C10" s="518"/>
      <c r="D10" s="519"/>
      <c r="E10" s="520"/>
      <c r="F10" s="521"/>
    </row>
    <row r="11" spans="1:6" s="46" customFormat="1" ht="24" x14ac:dyDescent="0.2">
      <c r="A11" s="464">
        <v>8150</v>
      </c>
      <c r="B11" s="522" t="s">
        <v>212</v>
      </c>
      <c r="C11" s="523" t="s">
        <v>177</v>
      </c>
      <c r="D11" s="513"/>
      <c r="E11" s="514"/>
      <c r="F11" s="524"/>
    </row>
    <row r="12" spans="1:6" s="46" customFormat="1" x14ac:dyDescent="0.2">
      <c r="A12" s="474"/>
      <c r="B12" s="494" t="s">
        <v>154</v>
      </c>
      <c r="C12" s="525"/>
      <c r="D12" s="507"/>
      <c r="E12" s="508"/>
      <c r="F12" s="509"/>
    </row>
    <row r="13" spans="1:6" s="46" customFormat="1" x14ac:dyDescent="0.2">
      <c r="A13" s="474">
        <v>8151</v>
      </c>
      <c r="B13" s="494" t="s">
        <v>166</v>
      </c>
      <c r="C13" s="525"/>
      <c r="D13" s="507"/>
      <c r="E13" s="508"/>
      <c r="F13" s="526"/>
    </row>
    <row r="14" spans="1:6" s="46" customFormat="1" ht="13.5" thickBot="1" x14ac:dyDescent="0.25">
      <c r="A14" s="527">
        <v>8152</v>
      </c>
      <c r="B14" s="528" t="s">
        <v>165</v>
      </c>
      <c r="C14" s="529"/>
      <c r="D14" s="507"/>
      <c r="E14" s="530"/>
      <c r="F14" s="531"/>
    </row>
    <row r="15" spans="1:6" s="46" customFormat="1" ht="37.5" customHeight="1" thickBot="1" x14ac:dyDescent="0.25">
      <c r="A15" s="532">
        <v>8160</v>
      </c>
      <c r="B15" s="533" t="s">
        <v>213</v>
      </c>
      <c r="C15" s="534"/>
      <c r="D15" s="535"/>
      <c r="E15" s="478"/>
      <c r="F15" s="536"/>
    </row>
    <row r="16" spans="1:6" s="46" customFormat="1" ht="13.5" thickBot="1" x14ac:dyDescent="0.25">
      <c r="A16" s="537"/>
      <c r="B16" s="538" t="s">
        <v>137</v>
      </c>
      <c r="C16" s="539"/>
      <c r="D16" s="540"/>
      <c r="E16" s="472"/>
      <c r="F16" s="541"/>
    </row>
    <row r="17" spans="1:9" s="2" customFormat="1" ht="36.75" thickBot="1" x14ac:dyDescent="0.25">
      <c r="A17" s="532">
        <v>8161</v>
      </c>
      <c r="B17" s="542" t="s">
        <v>214</v>
      </c>
      <c r="C17" s="534"/>
      <c r="D17" s="543">
        <f>F17</f>
        <v>0</v>
      </c>
      <c r="E17" s="544" t="s">
        <v>248</v>
      </c>
      <c r="F17" s="545">
        <f>F19+F20+F21</f>
        <v>0</v>
      </c>
    </row>
    <row r="18" spans="1:9" s="2" customFormat="1" x14ac:dyDescent="0.2">
      <c r="A18" s="468"/>
      <c r="B18" s="546" t="s">
        <v>154</v>
      </c>
      <c r="C18" s="547"/>
      <c r="D18" s="540"/>
      <c r="E18" s="548"/>
      <c r="F18" s="541"/>
    </row>
    <row r="19" spans="1:9" s="1" customFormat="1" ht="27" customHeight="1" thickBot="1" x14ac:dyDescent="0.25">
      <c r="A19" s="474">
        <v>8162</v>
      </c>
      <c r="B19" s="494" t="s">
        <v>134</v>
      </c>
      <c r="C19" s="525" t="s">
        <v>178</v>
      </c>
      <c r="D19" s="549">
        <f>F19</f>
        <v>0</v>
      </c>
      <c r="E19" s="493" t="s">
        <v>248</v>
      </c>
      <c r="F19" s="526"/>
    </row>
    <row r="20" spans="1:9" s="2" customFormat="1" ht="71.25" customHeight="1" thickBot="1" x14ac:dyDescent="0.25">
      <c r="A20" s="550">
        <v>8163</v>
      </c>
      <c r="B20" s="494" t="s">
        <v>629</v>
      </c>
      <c r="C20" s="525" t="s">
        <v>178</v>
      </c>
      <c r="D20" s="543">
        <f>F20</f>
        <v>0</v>
      </c>
      <c r="E20" s="544" t="s">
        <v>248</v>
      </c>
      <c r="F20" s="545"/>
    </row>
    <row r="21" spans="1:9" s="1" customFormat="1" ht="14.25" customHeight="1" thickBot="1" x14ac:dyDescent="0.25">
      <c r="A21" s="527">
        <v>8164</v>
      </c>
      <c r="B21" s="528" t="s">
        <v>135</v>
      </c>
      <c r="C21" s="529" t="s">
        <v>179</v>
      </c>
      <c r="D21" s="551">
        <f>F21</f>
        <v>0</v>
      </c>
      <c r="E21" s="552" t="s">
        <v>248</v>
      </c>
      <c r="F21" s="553"/>
    </row>
    <row r="22" spans="1:9" s="2" customFormat="1" ht="24.75" thickBot="1" x14ac:dyDescent="0.25">
      <c r="A22" s="532">
        <v>8170</v>
      </c>
      <c r="B22" s="542" t="s">
        <v>215</v>
      </c>
      <c r="C22" s="534"/>
      <c r="D22" s="448">
        <f>E22+F22</f>
        <v>0</v>
      </c>
      <c r="E22" s="544">
        <f>E24+E25</f>
        <v>0</v>
      </c>
      <c r="F22" s="554">
        <f>F24+F25</f>
        <v>0</v>
      </c>
      <c r="I22" s="2" t="s">
        <v>338</v>
      </c>
    </row>
    <row r="23" spans="1:9" s="2" customFormat="1" x14ac:dyDescent="0.2">
      <c r="A23" s="468"/>
      <c r="B23" s="546" t="s">
        <v>154</v>
      </c>
      <c r="C23" s="547"/>
      <c r="D23" s="555"/>
      <c r="E23" s="548"/>
      <c r="F23" s="556"/>
    </row>
    <row r="24" spans="1:9" s="1" customFormat="1" ht="24" x14ac:dyDescent="0.2">
      <c r="A24" s="474">
        <v>8171</v>
      </c>
      <c r="B24" s="494" t="s">
        <v>142</v>
      </c>
      <c r="C24" s="525" t="s">
        <v>180</v>
      </c>
      <c r="D24" s="549">
        <f>E24+F24</f>
        <v>0</v>
      </c>
      <c r="E24" s="493"/>
      <c r="F24" s="526"/>
    </row>
    <row r="25" spans="1:9" s="1" customFormat="1" ht="13.5" thickBot="1" x14ac:dyDescent="0.25">
      <c r="A25" s="474">
        <v>8172</v>
      </c>
      <c r="B25" s="491" t="s">
        <v>143</v>
      </c>
      <c r="C25" s="525" t="s">
        <v>181</v>
      </c>
      <c r="D25" s="549">
        <f>E25+F25</f>
        <v>0</v>
      </c>
      <c r="E25" s="493"/>
      <c r="F25" s="526"/>
    </row>
    <row r="26" spans="1:9" s="2" customFormat="1" ht="24.75" thickBot="1" x14ac:dyDescent="0.25">
      <c r="A26" s="557">
        <v>8190</v>
      </c>
      <c r="B26" s="558" t="s">
        <v>29</v>
      </c>
      <c r="C26" s="559"/>
      <c r="D26" s="560">
        <f>E26+F26</f>
        <v>56868.525999999998</v>
      </c>
      <c r="E26" s="561"/>
      <c r="F26" s="560">
        <f>F34+F35</f>
        <v>56868.525999999998</v>
      </c>
    </row>
    <row r="27" spans="1:9" s="2" customFormat="1" x14ac:dyDescent="0.2">
      <c r="A27" s="562"/>
      <c r="B27" s="490" t="s">
        <v>141</v>
      </c>
      <c r="C27" s="563"/>
      <c r="D27" s="564"/>
      <c r="E27" s="565"/>
      <c r="F27" s="566"/>
    </row>
    <row r="28" spans="1:9" s="1" customFormat="1" ht="24" x14ac:dyDescent="0.2">
      <c r="A28" s="567">
        <v>8191</v>
      </c>
      <c r="B28" s="546" t="s">
        <v>106</v>
      </c>
      <c r="C28" s="568">
        <v>9320</v>
      </c>
      <c r="D28" s="569"/>
      <c r="E28" s="570">
        <f>E30+E31</f>
        <v>38424.402999999998</v>
      </c>
      <c r="F28" s="571"/>
    </row>
    <row r="29" spans="1:9" s="1" customFormat="1" x14ac:dyDescent="0.2">
      <c r="A29" s="572"/>
      <c r="B29" s="573" t="s">
        <v>138</v>
      </c>
      <c r="C29" s="574"/>
      <c r="D29" s="575"/>
      <c r="E29" s="454"/>
      <c r="F29" s="576"/>
    </row>
    <row r="30" spans="1:9" s="1" customFormat="1" ht="35.25" customHeight="1" x14ac:dyDescent="0.2">
      <c r="A30" s="572">
        <v>8192</v>
      </c>
      <c r="B30" s="577" t="s">
        <v>136</v>
      </c>
      <c r="C30" s="574"/>
      <c r="D30" s="575"/>
      <c r="E30" s="454"/>
      <c r="F30" s="578"/>
    </row>
    <row r="31" spans="1:9" s="1" customFormat="1" ht="24" x14ac:dyDescent="0.2">
      <c r="A31" s="572">
        <v>8193</v>
      </c>
      <c r="B31" s="577" t="s">
        <v>57</v>
      </c>
      <c r="C31" s="574"/>
      <c r="D31" s="575"/>
      <c r="E31" s="579">
        <v>38424.402999999998</v>
      </c>
      <c r="F31" s="578"/>
    </row>
    <row r="32" spans="1:9" s="1" customFormat="1" ht="24" x14ac:dyDescent="0.2">
      <c r="A32" s="572">
        <v>8194</v>
      </c>
      <c r="B32" s="580" t="s">
        <v>58</v>
      </c>
      <c r="C32" s="581">
        <v>9330</v>
      </c>
      <c r="D32" s="582"/>
      <c r="E32" s="583"/>
      <c r="F32" s="584"/>
    </row>
    <row r="33" spans="1:6" s="1" customFormat="1" x14ac:dyDescent="0.2">
      <c r="A33" s="572"/>
      <c r="B33" s="573" t="s">
        <v>138</v>
      </c>
      <c r="C33" s="581"/>
      <c r="D33" s="583"/>
      <c r="E33" s="583"/>
      <c r="F33" s="576"/>
    </row>
    <row r="34" spans="1:6" s="1" customFormat="1" ht="24" x14ac:dyDescent="0.2">
      <c r="A34" s="572">
        <v>8195</v>
      </c>
      <c r="B34" s="577" t="s">
        <v>107</v>
      </c>
      <c r="C34" s="581"/>
      <c r="D34" s="582"/>
      <c r="E34" s="585"/>
      <c r="F34" s="586">
        <f>12339.123+4845+1260</f>
        <v>18444.123</v>
      </c>
    </row>
    <row r="35" spans="1:6" s="1" customFormat="1" ht="24" x14ac:dyDescent="0.2">
      <c r="A35" s="587">
        <v>8196</v>
      </c>
      <c r="B35" s="577" t="s">
        <v>30</v>
      </c>
      <c r="C35" s="581"/>
      <c r="D35" s="575"/>
      <c r="E35" s="583"/>
      <c r="F35" s="586">
        <v>38424.402999999998</v>
      </c>
    </row>
    <row r="36" spans="1:6" s="1" customFormat="1" ht="24" x14ac:dyDescent="0.2">
      <c r="A36" s="572">
        <v>8197</v>
      </c>
      <c r="B36" s="588" t="s">
        <v>103</v>
      </c>
      <c r="C36" s="589"/>
      <c r="D36" s="583" t="s">
        <v>248</v>
      </c>
      <c r="E36" s="583" t="s">
        <v>248</v>
      </c>
      <c r="F36" s="578" t="s">
        <v>248</v>
      </c>
    </row>
    <row r="37" spans="1:6" s="1" customFormat="1" ht="36" x14ac:dyDescent="0.2">
      <c r="A37" s="572">
        <v>8198</v>
      </c>
      <c r="B37" s="590" t="s">
        <v>104</v>
      </c>
      <c r="C37" s="591"/>
      <c r="D37" s="592" t="s">
        <v>248</v>
      </c>
      <c r="E37" s="493"/>
      <c r="F37" s="526"/>
    </row>
    <row r="38" spans="1:6" s="1" customFormat="1" ht="60" x14ac:dyDescent="0.2">
      <c r="A38" s="572">
        <v>8199</v>
      </c>
      <c r="B38" s="593" t="s">
        <v>997</v>
      </c>
      <c r="C38" s="591"/>
      <c r="D38" s="594"/>
      <c r="E38" s="493"/>
      <c r="F38" s="526"/>
    </row>
    <row r="39" spans="1:6" s="1" customFormat="1" ht="24" x14ac:dyDescent="0.2">
      <c r="A39" s="572" t="s">
        <v>59</v>
      </c>
      <c r="B39" s="595" t="s">
        <v>105</v>
      </c>
      <c r="C39" s="591"/>
      <c r="D39" s="592"/>
      <c r="E39" s="596"/>
      <c r="F39" s="526"/>
    </row>
    <row r="40" spans="1:6" s="1" customFormat="1" ht="30" customHeight="1" x14ac:dyDescent="0.2">
      <c r="A40" s="480">
        <v>8200</v>
      </c>
      <c r="B40" s="475" t="s">
        <v>998</v>
      </c>
      <c r="C40" s="597"/>
      <c r="D40" s="549"/>
      <c r="E40" s="598"/>
      <c r="F40" s="526"/>
    </row>
    <row r="41" spans="1:6" s="1" customFormat="1" x14ac:dyDescent="0.2">
      <c r="A41" s="480"/>
      <c r="B41" s="479" t="s">
        <v>137</v>
      </c>
      <c r="C41" s="597"/>
      <c r="D41" s="549"/>
      <c r="E41" s="598"/>
      <c r="F41" s="526"/>
    </row>
    <row r="42" spans="1:6" s="1" customFormat="1" ht="24" x14ac:dyDescent="0.2">
      <c r="A42" s="480">
        <v>8210</v>
      </c>
      <c r="B42" s="599" t="s">
        <v>999</v>
      </c>
      <c r="C42" s="597"/>
      <c r="D42" s="549">
        <f>E42+F42</f>
        <v>0</v>
      </c>
      <c r="E42" s="493">
        <f>E48</f>
        <v>0</v>
      </c>
      <c r="F42" s="526">
        <f>F44+F48</f>
        <v>0</v>
      </c>
    </row>
    <row r="43" spans="1:6" s="1" customFormat="1" x14ac:dyDescent="0.2">
      <c r="A43" s="474"/>
      <c r="B43" s="494" t="s">
        <v>137</v>
      </c>
      <c r="C43" s="597"/>
      <c r="D43" s="549"/>
      <c r="E43" s="493"/>
      <c r="F43" s="526"/>
    </row>
    <row r="44" spans="1:6" s="1" customFormat="1" ht="36" x14ac:dyDescent="0.2">
      <c r="A44" s="480">
        <v>8211</v>
      </c>
      <c r="B44" s="486" t="s">
        <v>216</v>
      </c>
      <c r="C44" s="597"/>
      <c r="D44" s="549">
        <f>F44</f>
        <v>0</v>
      </c>
      <c r="E44" s="488" t="s">
        <v>248</v>
      </c>
      <c r="F44" s="526">
        <f>F46+F47</f>
        <v>0</v>
      </c>
    </row>
    <row r="45" spans="1:6" s="1" customFormat="1" x14ac:dyDescent="0.2">
      <c r="A45" s="480"/>
      <c r="B45" s="490" t="s">
        <v>138</v>
      </c>
      <c r="C45" s="597"/>
      <c r="D45" s="549"/>
      <c r="E45" s="488"/>
      <c r="F45" s="526"/>
    </row>
    <row r="46" spans="1:6" s="1" customFormat="1" x14ac:dyDescent="0.2">
      <c r="A46" s="480">
        <v>8212</v>
      </c>
      <c r="B46" s="491" t="s">
        <v>144</v>
      </c>
      <c r="C46" s="525" t="s">
        <v>148</v>
      </c>
      <c r="D46" s="549">
        <f>F46</f>
        <v>0</v>
      </c>
      <c r="E46" s="488" t="s">
        <v>248</v>
      </c>
      <c r="F46" s="526"/>
    </row>
    <row r="47" spans="1:6" s="1" customFormat="1" x14ac:dyDescent="0.2">
      <c r="A47" s="480">
        <v>8213</v>
      </c>
      <c r="B47" s="491" t="s">
        <v>140</v>
      </c>
      <c r="C47" s="525" t="s">
        <v>149</v>
      </c>
      <c r="D47" s="549">
        <f>F47</f>
        <v>0</v>
      </c>
      <c r="E47" s="488" t="s">
        <v>248</v>
      </c>
      <c r="F47" s="526"/>
    </row>
    <row r="48" spans="1:6" ht="24" x14ac:dyDescent="0.2">
      <c r="A48" s="480">
        <v>8220</v>
      </c>
      <c r="B48" s="486" t="s">
        <v>1000</v>
      </c>
      <c r="C48" s="597"/>
      <c r="D48" s="549">
        <f>E48+F48</f>
        <v>0</v>
      </c>
      <c r="E48" s="483">
        <f>E54</f>
        <v>0</v>
      </c>
      <c r="F48" s="526">
        <f>F50+F54</f>
        <v>0</v>
      </c>
    </row>
    <row r="49" spans="1:6" x14ac:dyDescent="0.2">
      <c r="A49" s="480"/>
      <c r="B49" s="490" t="s">
        <v>137</v>
      </c>
      <c r="C49" s="597"/>
      <c r="D49" s="549"/>
      <c r="E49" s="483"/>
      <c r="F49" s="526"/>
    </row>
    <row r="50" spans="1:6" ht="24" x14ac:dyDescent="0.2">
      <c r="A50" s="480">
        <v>8221</v>
      </c>
      <c r="B50" s="486" t="s">
        <v>217</v>
      </c>
      <c r="C50" s="597"/>
      <c r="D50" s="549">
        <f>F50</f>
        <v>0</v>
      </c>
      <c r="E50" s="488" t="s">
        <v>248</v>
      </c>
      <c r="F50" s="526">
        <f>F52+F53</f>
        <v>0</v>
      </c>
    </row>
    <row r="51" spans="1:6" x14ac:dyDescent="0.2">
      <c r="A51" s="480"/>
      <c r="B51" s="490" t="s">
        <v>154</v>
      </c>
      <c r="C51" s="597"/>
      <c r="D51" s="549"/>
      <c r="E51" s="488"/>
      <c r="F51" s="526"/>
    </row>
    <row r="52" spans="1:6" x14ac:dyDescent="0.2">
      <c r="A52" s="474">
        <v>8222</v>
      </c>
      <c r="B52" s="494" t="s">
        <v>161</v>
      </c>
      <c r="C52" s="525" t="s">
        <v>150</v>
      </c>
      <c r="D52" s="549">
        <f>F52</f>
        <v>0</v>
      </c>
      <c r="E52" s="488" t="s">
        <v>248</v>
      </c>
      <c r="F52" s="526"/>
    </row>
    <row r="53" spans="1:6" x14ac:dyDescent="0.2">
      <c r="A53" s="474">
        <v>8230</v>
      </c>
      <c r="B53" s="494" t="s">
        <v>163</v>
      </c>
      <c r="C53" s="525" t="s">
        <v>151</v>
      </c>
      <c r="D53" s="549">
        <f>F53</f>
        <v>0</v>
      </c>
      <c r="E53" s="488" t="s">
        <v>248</v>
      </c>
      <c r="F53" s="526"/>
    </row>
    <row r="54" spans="1:6" ht="24" x14ac:dyDescent="0.2">
      <c r="A54" s="474">
        <v>8240</v>
      </c>
      <c r="B54" s="486" t="s">
        <v>218</v>
      </c>
      <c r="C54" s="597"/>
      <c r="D54" s="549">
        <f>E54+F54</f>
        <v>0</v>
      </c>
      <c r="E54" s="483">
        <f>E56+E57</f>
        <v>0</v>
      </c>
      <c r="F54" s="600">
        <f>F56+F57</f>
        <v>0</v>
      </c>
    </row>
    <row r="55" spans="1:6" x14ac:dyDescent="0.2">
      <c r="A55" s="480"/>
      <c r="B55" s="490" t="s">
        <v>154</v>
      </c>
      <c r="C55" s="597"/>
      <c r="D55" s="549"/>
      <c r="E55" s="483"/>
      <c r="F55" s="526"/>
    </row>
    <row r="56" spans="1:6" x14ac:dyDescent="0.2">
      <c r="A56" s="474">
        <v>8241</v>
      </c>
      <c r="B56" s="494" t="s">
        <v>182</v>
      </c>
      <c r="C56" s="525" t="s">
        <v>150</v>
      </c>
      <c r="D56" s="549">
        <f>E56+F56</f>
        <v>0</v>
      </c>
      <c r="E56" s="598"/>
      <c r="F56" s="526"/>
    </row>
    <row r="57" spans="1:6" ht="13.5" thickBot="1" x14ac:dyDescent="0.25">
      <c r="A57" s="516">
        <v>8250</v>
      </c>
      <c r="B57" s="517" t="s">
        <v>169</v>
      </c>
      <c r="C57" s="601" t="s">
        <v>151</v>
      </c>
      <c r="D57" s="519">
        <f>E57+F57</f>
        <v>0</v>
      </c>
      <c r="E57" s="520"/>
      <c r="F57" s="521"/>
    </row>
    <row r="58" spans="1:6" x14ac:dyDescent="0.2">
      <c r="C58" s="48"/>
    </row>
    <row r="59" spans="1:6" x14ac:dyDescent="0.2">
      <c r="C59" s="48"/>
    </row>
    <row r="60" spans="1:6" x14ac:dyDescent="0.2">
      <c r="C60" s="48"/>
    </row>
    <row r="61" spans="1:6" x14ac:dyDescent="0.2">
      <c r="C61" s="48"/>
    </row>
    <row r="62" spans="1:6" x14ac:dyDescent="0.2">
      <c r="C62" s="48"/>
    </row>
    <row r="63" spans="1:6" x14ac:dyDescent="0.2">
      <c r="C63" s="48"/>
    </row>
    <row r="64" spans="1:6" x14ac:dyDescent="0.2">
      <c r="C64" s="48"/>
    </row>
    <row r="65" spans="3:3" x14ac:dyDescent="0.2">
      <c r="C65" s="48"/>
    </row>
    <row r="66" spans="3:3" x14ac:dyDescent="0.2">
      <c r="C66" s="48"/>
    </row>
    <row r="67" spans="3:3" x14ac:dyDescent="0.2">
      <c r="C67" s="48"/>
    </row>
    <row r="68" spans="3:3" x14ac:dyDescent="0.2">
      <c r="C68" s="48"/>
    </row>
    <row r="69" spans="3:3" x14ac:dyDescent="0.2">
      <c r="C69" s="48"/>
    </row>
    <row r="70" spans="3:3" x14ac:dyDescent="0.2">
      <c r="C70" s="48"/>
    </row>
    <row r="71" spans="3:3" x14ac:dyDescent="0.2">
      <c r="C71" s="48"/>
    </row>
    <row r="72" spans="3:3" x14ac:dyDescent="0.2">
      <c r="C72" s="48"/>
    </row>
    <row r="73" spans="3:3" x14ac:dyDescent="0.2">
      <c r="C73" s="48"/>
    </row>
    <row r="74" spans="3:3" x14ac:dyDescent="0.2">
      <c r="C74" s="48"/>
    </row>
    <row r="75" spans="3:3" x14ac:dyDescent="0.2">
      <c r="C75" s="48"/>
    </row>
    <row r="76" spans="3:3" x14ac:dyDescent="0.2">
      <c r="C76" s="48"/>
    </row>
    <row r="77" spans="3:3" x14ac:dyDescent="0.2">
      <c r="C77" s="48"/>
    </row>
    <row r="78" spans="3:3" x14ac:dyDescent="0.2">
      <c r="C78" s="48"/>
    </row>
    <row r="79" spans="3:3" x14ac:dyDescent="0.2">
      <c r="C79" s="48"/>
    </row>
    <row r="80" spans="3:3" x14ac:dyDescent="0.2">
      <c r="C80" s="48"/>
    </row>
    <row r="81" spans="3:3" x14ac:dyDescent="0.2">
      <c r="C81" s="48"/>
    </row>
    <row r="82" spans="3:3" x14ac:dyDescent="0.2">
      <c r="C82" s="48"/>
    </row>
    <row r="83" spans="3:3" x14ac:dyDescent="0.2">
      <c r="C83" s="48"/>
    </row>
    <row r="84" spans="3:3" x14ac:dyDescent="0.2">
      <c r="C84" s="48"/>
    </row>
    <row r="85" spans="3:3" x14ac:dyDescent="0.2">
      <c r="C85" s="48"/>
    </row>
    <row r="86" spans="3:3" x14ac:dyDescent="0.2">
      <c r="C86" s="48"/>
    </row>
    <row r="87" spans="3:3" x14ac:dyDescent="0.2">
      <c r="C87" s="48"/>
    </row>
    <row r="88" spans="3:3" x14ac:dyDescent="0.2">
      <c r="C88" s="48"/>
    </row>
    <row r="89" spans="3:3" x14ac:dyDescent="0.2">
      <c r="C89" s="48"/>
    </row>
    <row r="90" spans="3:3" x14ac:dyDescent="0.2">
      <c r="C90" s="48"/>
    </row>
    <row r="91" spans="3:3" x14ac:dyDescent="0.2">
      <c r="C91" s="48"/>
    </row>
    <row r="92" spans="3:3" x14ac:dyDescent="0.2">
      <c r="C92" s="48"/>
    </row>
    <row r="93" spans="3:3" x14ac:dyDescent="0.2">
      <c r="C93" s="48"/>
    </row>
    <row r="94" spans="3:3" x14ac:dyDescent="0.2">
      <c r="C94" s="48"/>
    </row>
    <row r="95" spans="3:3" x14ac:dyDescent="0.2">
      <c r="C95" s="48"/>
    </row>
    <row r="96" spans="3:3" x14ac:dyDescent="0.2">
      <c r="C96" s="48"/>
    </row>
    <row r="97" spans="3:3" x14ac:dyDescent="0.2">
      <c r="C97" s="48"/>
    </row>
    <row r="98" spans="3:3" x14ac:dyDescent="0.2">
      <c r="C98" s="48"/>
    </row>
    <row r="99" spans="3:3" x14ac:dyDescent="0.2">
      <c r="C99" s="48"/>
    </row>
    <row r="100" spans="3:3" x14ac:dyDescent="0.2">
      <c r="C100" s="48"/>
    </row>
    <row r="101" spans="3:3" x14ac:dyDescent="0.2">
      <c r="C101" s="48"/>
    </row>
    <row r="102" spans="3:3" x14ac:dyDescent="0.2">
      <c r="C102" s="48"/>
    </row>
    <row r="103" spans="3:3" x14ac:dyDescent="0.2">
      <c r="C103" s="48"/>
    </row>
    <row r="104" spans="3:3" x14ac:dyDescent="0.2">
      <c r="C104" s="48"/>
    </row>
    <row r="105" spans="3:3" x14ac:dyDescent="0.2">
      <c r="C105" s="48"/>
    </row>
    <row r="106" spans="3:3" x14ac:dyDescent="0.2">
      <c r="C106" s="48"/>
    </row>
    <row r="107" spans="3:3" x14ac:dyDescent="0.2">
      <c r="C107" s="48"/>
    </row>
    <row r="108" spans="3:3" x14ac:dyDescent="0.2">
      <c r="C108" s="48"/>
    </row>
    <row r="109" spans="3:3" x14ac:dyDescent="0.2">
      <c r="C109" s="48"/>
    </row>
    <row r="110" spans="3:3" x14ac:dyDescent="0.2">
      <c r="C110" s="48"/>
    </row>
    <row r="111" spans="3:3" x14ac:dyDescent="0.2">
      <c r="C111" s="48"/>
    </row>
    <row r="112" spans="3:3" x14ac:dyDescent="0.2">
      <c r="C112" s="48"/>
    </row>
    <row r="113" spans="3:3" x14ac:dyDescent="0.2">
      <c r="C113" s="48"/>
    </row>
    <row r="114" spans="3:3" x14ac:dyDescent="0.2">
      <c r="C114" s="48"/>
    </row>
    <row r="115" spans="3:3" x14ac:dyDescent="0.2">
      <c r="C115" s="48"/>
    </row>
    <row r="116" spans="3:3" x14ac:dyDescent="0.2">
      <c r="C116" s="48"/>
    </row>
    <row r="117" spans="3:3" x14ac:dyDescent="0.2">
      <c r="C117" s="48"/>
    </row>
    <row r="118" spans="3:3" x14ac:dyDescent="0.2">
      <c r="C118" s="48"/>
    </row>
    <row r="119" spans="3:3" x14ac:dyDescent="0.2">
      <c r="C119" s="48"/>
    </row>
    <row r="120" spans="3:3" x14ac:dyDescent="0.2">
      <c r="C120" s="48"/>
    </row>
    <row r="121" spans="3:3" x14ac:dyDescent="0.2">
      <c r="C121" s="48"/>
    </row>
    <row r="122" spans="3:3" x14ac:dyDescent="0.2">
      <c r="C122" s="48"/>
    </row>
    <row r="123" spans="3:3" x14ac:dyDescent="0.2">
      <c r="C123" s="48"/>
    </row>
    <row r="124" spans="3:3" x14ac:dyDescent="0.2">
      <c r="C124" s="48"/>
    </row>
    <row r="125" spans="3:3" x14ac:dyDescent="0.2">
      <c r="C125" s="48"/>
    </row>
    <row r="126" spans="3:3" x14ac:dyDescent="0.2">
      <c r="C126" s="48"/>
    </row>
    <row r="127" spans="3:3" x14ac:dyDescent="0.2">
      <c r="C127" s="48"/>
    </row>
    <row r="128" spans="3:3" x14ac:dyDescent="0.2">
      <c r="C128" s="48"/>
    </row>
    <row r="129" spans="3:3" x14ac:dyDescent="0.2">
      <c r="C129" s="48"/>
    </row>
    <row r="130" spans="3:3" x14ac:dyDescent="0.2">
      <c r="C130" s="48"/>
    </row>
    <row r="131" spans="3:3" x14ac:dyDescent="0.2">
      <c r="C131" s="48"/>
    </row>
    <row r="132" spans="3:3" x14ac:dyDescent="0.2">
      <c r="C132" s="48"/>
    </row>
    <row r="133" spans="3:3" x14ac:dyDescent="0.2">
      <c r="C133" s="48"/>
    </row>
    <row r="134" spans="3:3" x14ac:dyDescent="0.2">
      <c r="C134" s="48"/>
    </row>
    <row r="135" spans="3:3" x14ac:dyDescent="0.2">
      <c r="C135" s="48"/>
    </row>
    <row r="136" spans="3:3" x14ac:dyDescent="0.2">
      <c r="C136" s="48"/>
    </row>
    <row r="137" spans="3:3" x14ac:dyDescent="0.2">
      <c r="C137" s="48"/>
    </row>
    <row r="138" spans="3:3" x14ac:dyDescent="0.2">
      <c r="C138" s="48"/>
    </row>
    <row r="139" spans="3:3" x14ac:dyDescent="0.2">
      <c r="C139" s="48"/>
    </row>
    <row r="140" spans="3:3" x14ac:dyDescent="0.2">
      <c r="C140" s="48"/>
    </row>
    <row r="141" spans="3:3" x14ac:dyDescent="0.2">
      <c r="C141" s="48"/>
    </row>
    <row r="142" spans="3:3" x14ac:dyDescent="0.2">
      <c r="C142" s="48"/>
    </row>
    <row r="143" spans="3:3" x14ac:dyDescent="0.2">
      <c r="C143" s="48"/>
    </row>
    <row r="144" spans="3:3" x14ac:dyDescent="0.2">
      <c r="C144" s="48"/>
    </row>
    <row r="145" spans="3:3" x14ac:dyDescent="0.2">
      <c r="C145" s="48"/>
    </row>
    <row r="146" spans="3:3" x14ac:dyDescent="0.2">
      <c r="C146" s="48"/>
    </row>
    <row r="147" spans="3:3" x14ac:dyDescent="0.2">
      <c r="C147" s="48"/>
    </row>
    <row r="148" spans="3:3" x14ac:dyDescent="0.2">
      <c r="C148" s="48"/>
    </row>
    <row r="149" spans="3:3" x14ac:dyDescent="0.2">
      <c r="C149" s="48"/>
    </row>
    <row r="150" spans="3:3" x14ac:dyDescent="0.2">
      <c r="C150" s="48"/>
    </row>
    <row r="151" spans="3:3" x14ac:dyDescent="0.2">
      <c r="C151" s="48"/>
    </row>
    <row r="152" spans="3:3" x14ac:dyDescent="0.2">
      <c r="C152" s="48"/>
    </row>
    <row r="153" spans="3:3" x14ac:dyDescent="0.2">
      <c r="C153" s="48"/>
    </row>
    <row r="154" spans="3:3" x14ac:dyDescent="0.2">
      <c r="C154" s="48"/>
    </row>
    <row r="155" spans="3:3" x14ac:dyDescent="0.2">
      <c r="C155" s="48"/>
    </row>
    <row r="156" spans="3:3" x14ac:dyDescent="0.2">
      <c r="C156" s="48"/>
    </row>
    <row r="157" spans="3:3" x14ac:dyDescent="0.2">
      <c r="C157" s="48"/>
    </row>
    <row r="158" spans="3:3" x14ac:dyDescent="0.2">
      <c r="C158" s="48"/>
    </row>
    <row r="159" spans="3:3" x14ac:dyDescent="0.2">
      <c r="C159" s="48"/>
    </row>
    <row r="160" spans="3:3" x14ac:dyDescent="0.2">
      <c r="C160" s="48"/>
    </row>
    <row r="161" spans="3:3" x14ac:dyDescent="0.2">
      <c r="C161" s="48"/>
    </row>
    <row r="162" spans="3:3" x14ac:dyDescent="0.2">
      <c r="C162" s="48"/>
    </row>
    <row r="163" spans="3:3" x14ac:dyDescent="0.2">
      <c r="C163" s="48"/>
    </row>
    <row r="164" spans="3:3" x14ac:dyDescent="0.2">
      <c r="C164" s="48"/>
    </row>
    <row r="165" spans="3:3" x14ac:dyDescent="0.2">
      <c r="C165" s="48"/>
    </row>
    <row r="166" spans="3:3" x14ac:dyDescent="0.2">
      <c r="C166" s="48"/>
    </row>
    <row r="167" spans="3:3" x14ac:dyDescent="0.2">
      <c r="C167" s="48"/>
    </row>
    <row r="168" spans="3:3" x14ac:dyDescent="0.2">
      <c r="C168" s="48"/>
    </row>
    <row r="169" spans="3:3" x14ac:dyDescent="0.2">
      <c r="C169" s="48"/>
    </row>
    <row r="170" spans="3:3" x14ac:dyDescent="0.2">
      <c r="C170" s="48"/>
    </row>
    <row r="171" spans="3:3" x14ac:dyDescent="0.2">
      <c r="C171" s="48"/>
    </row>
    <row r="172" spans="3:3" x14ac:dyDescent="0.2">
      <c r="C172" s="48"/>
    </row>
    <row r="173" spans="3:3" x14ac:dyDescent="0.2">
      <c r="C173" s="48"/>
    </row>
    <row r="174" spans="3:3" x14ac:dyDescent="0.2">
      <c r="C174" s="48"/>
    </row>
    <row r="175" spans="3:3" x14ac:dyDescent="0.2">
      <c r="C175" s="48"/>
    </row>
    <row r="176" spans="3:3" x14ac:dyDescent="0.2">
      <c r="C176" s="48"/>
    </row>
    <row r="177" spans="3:3" x14ac:dyDescent="0.2">
      <c r="C177" s="48"/>
    </row>
    <row r="178" spans="3:3" x14ac:dyDescent="0.2">
      <c r="C178" s="48"/>
    </row>
    <row r="179" spans="3:3" x14ac:dyDescent="0.2">
      <c r="C179" s="48"/>
    </row>
    <row r="180" spans="3:3" x14ac:dyDescent="0.2">
      <c r="C180" s="48"/>
    </row>
    <row r="181" spans="3:3" x14ac:dyDescent="0.2">
      <c r="C181" s="48"/>
    </row>
    <row r="182" spans="3:3" x14ac:dyDescent="0.2">
      <c r="C182" s="48"/>
    </row>
    <row r="183" spans="3:3" x14ac:dyDescent="0.2">
      <c r="C183" s="48"/>
    </row>
    <row r="184" spans="3:3" x14ac:dyDescent="0.2">
      <c r="C184" s="48"/>
    </row>
    <row r="185" spans="3:3" x14ac:dyDescent="0.2">
      <c r="C185" s="48"/>
    </row>
    <row r="186" spans="3:3" x14ac:dyDescent="0.2">
      <c r="C186" s="48"/>
    </row>
    <row r="187" spans="3:3" x14ac:dyDescent="0.2">
      <c r="C187" s="48"/>
    </row>
    <row r="188" spans="3:3" x14ac:dyDescent="0.2">
      <c r="C188" s="48"/>
    </row>
    <row r="189" spans="3:3" x14ac:dyDescent="0.2">
      <c r="C189" s="48"/>
    </row>
    <row r="190" spans="3:3" x14ac:dyDescent="0.2">
      <c r="C190" s="48"/>
    </row>
    <row r="191" spans="3:3" x14ac:dyDescent="0.2">
      <c r="C191" s="48"/>
    </row>
    <row r="192" spans="3:3" x14ac:dyDescent="0.2">
      <c r="C192" s="48"/>
    </row>
    <row r="193" spans="3:3" x14ac:dyDescent="0.2">
      <c r="C193" s="48"/>
    </row>
    <row r="194" spans="3:3" x14ac:dyDescent="0.2">
      <c r="C194" s="48"/>
    </row>
    <row r="195" spans="3:3" x14ac:dyDescent="0.2">
      <c r="C195" s="48"/>
    </row>
    <row r="196" spans="3:3" x14ac:dyDescent="0.2">
      <c r="C196" s="48"/>
    </row>
    <row r="197" spans="3:3" x14ac:dyDescent="0.2">
      <c r="C197" s="48"/>
    </row>
    <row r="198" spans="3:3" x14ac:dyDescent="0.2">
      <c r="C198" s="48"/>
    </row>
    <row r="199" spans="3:3" x14ac:dyDescent="0.2">
      <c r="C199" s="48"/>
    </row>
    <row r="200" spans="3:3" x14ac:dyDescent="0.2">
      <c r="C200" s="48"/>
    </row>
    <row r="201" spans="3:3" x14ac:dyDescent="0.2">
      <c r="C201" s="48"/>
    </row>
    <row r="202" spans="3:3" x14ac:dyDescent="0.2">
      <c r="C202" s="48"/>
    </row>
    <row r="203" spans="3:3" x14ac:dyDescent="0.2">
      <c r="C203" s="48"/>
    </row>
    <row r="204" spans="3:3" x14ac:dyDescent="0.2">
      <c r="C204" s="48"/>
    </row>
    <row r="205" spans="3:3" x14ac:dyDescent="0.2">
      <c r="C205" s="48"/>
    </row>
    <row r="206" spans="3:3" x14ac:dyDescent="0.2">
      <c r="C206" s="48"/>
    </row>
    <row r="207" spans="3:3" x14ac:dyDescent="0.2">
      <c r="C207" s="48"/>
    </row>
    <row r="208" spans="3:3" x14ac:dyDescent="0.2">
      <c r="C208" s="48"/>
    </row>
    <row r="209" spans="3:3" x14ac:dyDescent="0.2">
      <c r="C209" s="48"/>
    </row>
    <row r="210" spans="3:3" x14ac:dyDescent="0.2">
      <c r="C210" s="48"/>
    </row>
    <row r="211" spans="3:3" x14ac:dyDescent="0.2">
      <c r="C211" s="48"/>
    </row>
    <row r="212" spans="3:3" x14ac:dyDescent="0.2">
      <c r="C212" s="48"/>
    </row>
    <row r="213" spans="3:3" x14ac:dyDescent="0.2">
      <c r="C213" s="48"/>
    </row>
    <row r="214" spans="3:3" x14ac:dyDescent="0.2">
      <c r="C214" s="48"/>
    </row>
    <row r="215" spans="3:3" x14ac:dyDescent="0.2">
      <c r="C215" s="48"/>
    </row>
    <row r="216" spans="3:3" x14ac:dyDescent="0.2">
      <c r="C216" s="48"/>
    </row>
    <row r="217" spans="3:3" x14ac:dyDescent="0.2">
      <c r="C217" s="48"/>
    </row>
    <row r="218" spans="3:3" x14ac:dyDescent="0.2">
      <c r="C218" s="48"/>
    </row>
    <row r="219" spans="3:3" x14ac:dyDescent="0.2">
      <c r="C219" s="48"/>
    </row>
    <row r="220" spans="3:3" x14ac:dyDescent="0.2">
      <c r="C220" s="48"/>
    </row>
    <row r="221" spans="3:3" x14ac:dyDescent="0.2">
      <c r="C221" s="48"/>
    </row>
    <row r="222" spans="3:3" x14ac:dyDescent="0.2">
      <c r="C222" s="48"/>
    </row>
    <row r="223" spans="3:3" x14ac:dyDescent="0.2">
      <c r="C223" s="48"/>
    </row>
    <row r="224" spans="3:3" x14ac:dyDescent="0.2">
      <c r="C224" s="48"/>
    </row>
  </sheetData>
  <mergeCells count="3">
    <mergeCell ref="D2:D3"/>
    <mergeCell ref="E2:F2"/>
    <mergeCell ref="A2:A3"/>
  </mergeCells>
  <phoneticPr fontId="5" type="noConversion"/>
  <pageMargins left="0.25" right="0.25" top="0.75" bottom="0.75" header="0.3" footer="0.3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1"/>
  <sheetViews>
    <sheetView tabSelected="1" workbookViewId="0">
      <selection activeCell="J289" sqref="J289"/>
    </sheetView>
  </sheetViews>
  <sheetFormatPr defaultColWidth="9.140625" defaultRowHeight="15.75" x14ac:dyDescent="0.25"/>
  <cols>
    <col min="1" max="1" width="5.140625" style="207" customWidth="1"/>
    <col min="2" max="2" width="6.42578125" style="633" customWidth="1"/>
    <col min="3" max="3" width="6.28515625" style="634" customWidth="1"/>
    <col min="4" max="4" width="5.7109375" style="635" customWidth="1"/>
    <col min="5" max="5" width="48.42578125" style="273" customWidth="1"/>
    <col min="6" max="6" width="47.5703125" style="211" hidden="1" customWidth="1"/>
    <col min="7" max="8" width="12.28515625" style="211" customWidth="1"/>
    <col min="9" max="9" width="12" style="206" customWidth="1"/>
    <col min="10" max="10" width="11.140625" style="206" customWidth="1"/>
    <col min="11" max="11" width="10.85546875" style="7" bestFit="1" customWidth="1"/>
    <col min="12" max="12" width="9.5703125" style="7" bestFit="1" customWidth="1"/>
    <col min="13" max="13" width="12.85546875" style="7" bestFit="1" customWidth="1"/>
    <col min="14" max="16384" width="9.140625" style="7"/>
  </cols>
  <sheetData>
    <row r="1" spans="1:11" ht="18" x14ac:dyDescent="0.25">
      <c r="A1" s="649" t="s">
        <v>1001</v>
      </c>
      <c r="B1" s="649"/>
      <c r="C1" s="649"/>
      <c r="D1" s="649"/>
      <c r="E1" s="649"/>
      <c r="F1" s="649"/>
      <c r="G1" s="649"/>
      <c r="H1" s="649"/>
      <c r="I1" s="649"/>
      <c r="J1" s="649"/>
    </row>
    <row r="2" spans="1:11" ht="36" customHeight="1" x14ac:dyDescent="0.25">
      <c r="A2" s="650" t="s">
        <v>1002</v>
      </c>
      <c r="B2" s="650"/>
      <c r="C2" s="650"/>
      <c r="D2" s="650"/>
      <c r="E2" s="650"/>
      <c r="F2" s="650"/>
      <c r="G2" s="650"/>
      <c r="H2" s="650"/>
      <c r="I2" s="650"/>
      <c r="J2" s="650"/>
    </row>
    <row r="3" spans="1:11" x14ac:dyDescent="0.25">
      <c r="A3" s="202" t="s">
        <v>925</v>
      </c>
      <c r="B3" s="203"/>
      <c r="C3" s="204"/>
      <c r="D3" s="204"/>
      <c r="E3" s="205"/>
      <c r="F3" s="202"/>
      <c r="G3" s="202"/>
      <c r="H3" s="202"/>
    </row>
    <row r="4" spans="1:11" ht="16.5" thickBot="1" x14ac:dyDescent="0.25">
      <c r="B4" s="208"/>
      <c r="C4" s="209"/>
      <c r="D4" s="209"/>
      <c r="E4" s="210"/>
      <c r="I4" s="651" t="s">
        <v>228</v>
      </c>
      <c r="J4" s="651"/>
    </row>
    <row r="5" spans="1:11" s="9" customFormat="1" ht="15.75" customHeight="1" thickBot="1" x14ac:dyDescent="0.25">
      <c r="A5" s="652" t="s">
        <v>226</v>
      </c>
      <c r="B5" s="660" t="s">
        <v>26</v>
      </c>
      <c r="C5" s="662" t="s">
        <v>456</v>
      </c>
      <c r="D5" s="663" t="s">
        <v>457</v>
      </c>
      <c r="E5" s="654" t="s">
        <v>744</v>
      </c>
      <c r="F5" s="656" t="s">
        <v>455</v>
      </c>
      <c r="G5" s="691" t="s">
        <v>903</v>
      </c>
      <c r="H5" s="658" t="s">
        <v>915</v>
      </c>
      <c r="I5" s="665" t="s">
        <v>331</v>
      </c>
      <c r="J5" s="666"/>
    </row>
    <row r="6" spans="1:11" s="10" customFormat="1" ht="48" customHeight="1" thickBot="1" x14ac:dyDescent="0.25">
      <c r="A6" s="653"/>
      <c r="B6" s="661"/>
      <c r="C6" s="661"/>
      <c r="D6" s="664"/>
      <c r="E6" s="655"/>
      <c r="F6" s="657"/>
      <c r="G6" s="692"/>
      <c r="H6" s="667"/>
      <c r="I6" s="212" t="s">
        <v>446</v>
      </c>
      <c r="J6" s="213" t="s">
        <v>447</v>
      </c>
    </row>
    <row r="7" spans="1:11" s="75" customFormat="1" ht="12.75" customHeight="1" thickBot="1" x14ac:dyDescent="0.25">
      <c r="A7" s="602">
        <v>1</v>
      </c>
      <c r="B7" s="603">
        <v>2</v>
      </c>
      <c r="C7" s="603">
        <v>3</v>
      </c>
      <c r="D7" s="604">
        <v>4</v>
      </c>
      <c r="E7" s="605">
        <v>5</v>
      </c>
      <c r="F7" s="606"/>
      <c r="G7" s="607" t="s">
        <v>83</v>
      </c>
      <c r="H7" s="607" t="s">
        <v>84</v>
      </c>
      <c r="I7" s="608" t="s">
        <v>85</v>
      </c>
      <c r="J7" s="609" t="s">
        <v>914</v>
      </c>
    </row>
    <row r="8" spans="1:11" s="62" customFormat="1" ht="37.5" thickBot="1" x14ac:dyDescent="0.25">
      <c r="A8" s="223">
        <v>2000</v>
      </c>
      <c r="B8" s="224" t="s">
        <v>458</v>
      </c>
      <c r="C8" s="225" t="s">
        <v>459</v>
      </c>
      <c r="D8" s="226" t="s">
        <v>459</v>
      </c>
      <c r="E8" s="227" t="s">
        <v>926</v>
      </c>
      <c r="F8" s="228"/>
      <c r="G8" s="102">
        <f>I8</f>
        <v>240451.20000000001</v>
      </c>
      <c r="H8" s="103">
        <f>I8+J8</f>
        <v>297319.7</v>
      </c>
      <c r="I8" s="96">
        <f>I9+I219+I229+I258+I276+I304+I342+I350+I320</f>
        <v>240451.20000000001</v>
      </c>
      <c r="J8" s="96">
        <f>J9+J276+J304+J320+J217</f>
        <v>56868.5</v>
      </c>
      <c r="K8" s="61"/>
    </row>
    <row r="9" spans="1:11" s="63" customFormat="1" ht="64.5" customHeight="1" x14ac:dyDescent="0.2">
      <c r="A9" s="229">
        <v>2100</v>
      </c>
      <c r="B9" s="230" t="s">
        <v>274</v>
      </c>
      <c r="C9" s="610">
        <v>0</v>
      </c>
      <c r="D9" s="611">
        <v>0</v>
      </c>
      <c r="E9" s="233" t="s">
        <v>927</v>
      </c>
      <c r="F9" s="234" t="s">
        <v>460</v>
      </c>
      <c r="G9" s="102">
        <f t="shared" ref="G9:G72" si="0">I9</f>
        <v>100906</v>
      </c>
      <c r="H9" s="103">
        <f t="shared" ref="H9:H72" si="1">I9+J9</f>
        <v>128814</v>
      </c>
      <c r="I9" s="106">
        <f>I11+I52+I39</f>
        <v>100906</v>
      </c>
      <c r="J9" s="96">
        <f>J11+J52</f>
        <v>27908</v>
      </c>
    </row>
    <row r="10" spans="1:11" s="64" customFormat="1" ht="11.25" customHeight="1" x14ac:dyDescent="0.2">
      <c r="A10" s="235"/>
      <c r="B10" s="230"/>
      <c r="C10" s="610"/>
      <c r="D10" s="611"/>
      <c r="E10" s="91" t="s">
        <v>137</v>
      </c>
      <c r="F10" s="236"/>
      <c r="G10" s="102"/>
      <c r="H10" s="103">
        <f t="shared" si="1"/>
        <v>0</v>
      </c>
      <c r="I10" s="612"/>
      <c r="J10" s="96"/>
    </row>
    <row r="11" spans="1:11" s="65" customFormat="1" ht="48" x14ac:dyDescent="0.2">
      <c r="A11" s="237">
        <v>2110</v>
      </c>
      <c r="B11" s="230" t="s">
        <v>274</v>
      </c>
      <c r="C11" s="613">
        <v>1</v>
      </c>
      <c r="D11" s="614">
        <v>0</v>
      </c>
      <c r="E11" s="84" t="s">
        <v>27</v>
      </c>
      <c r="F11" s="85" t="s">
        <v>461</v>
      </c>
      <c r="G11" s="102">
        <f t="shared" si="0"/>
        <v>92716</v>
      </c>
      <c r="H11" s="103">
        <f t="shared" si="1"/>
        <v>105124</v>
      </c>
      <c r="I11" s="106">
        <f>I13</f>
        <v>92716</v>
      </c>
      <c r="J11" s="96">
        <f>J13</f>
        <v>12408</v>
      </c>
    </row>
    <row r="12" spans="1:11" s="65" customFormat="1" ht="10.5" customHeight="1" x14ac:dyDescent="0.2">
      <c r="A12" s="237"/>
      <c r="B12" s="230"/>
      <c r="C12" s="613"/>
      <c r="D12" s="614"/>
      <c r="E12" s="91" t="s">
        <v>138</v>
      </c>
      <c r="F12" s="85"/>
      <c r="G12" s="102"/>
      <c r="H12" s="103">
        <f t="shared" si="1"/>
        <v>0</v>
      </c>
      <c r="I12" s="113"/>
      <c r="J12" s="96"/>
    </row>
    <row r="13" spans="1:11" s="64" customFormat="1" ht="24" x14ac:dyDescent="0.2">
      <c r="A13" s="237">
        <v>2111</v>
      </c>
      <c r="B13" s="240" t="s">
        <v>274</v>
      </c>
      <c r="C13" s="615">
        <v>1</v>
      </c>
      <c r="D13" s="616">
        <v>1</v>
      </c>
      <c r="E13" s="617" t="s">
        <v>31</v>
      </c>
      <c r="F13" s="105" t="s">
        <v>462</v>
      </c>
      <c r="G13" s="102">
        <f t="shared" si="0"/>
        <v>92716</v>
      </c>
      <c r="H13" s="103">
        <f t="shared" si="1"/>
        <v>105124</v>
      </c>
      <c r="I13" s="106">
        <f>I15+I16+I17+I18+I19+I20+I21+I22+I23+I24+I25+I26+I27+I28+I29+I30+I31+I32+I33</f>
        <v>92716</v>
      </c>
      <c r="J13" s="96">
        <f>J35+J38+J37</f>
        <v>12408</v>
      </c>
    </row>
    <row r="14" spans="1:11" s="64" customFormat="1" ht="36" x14ac:dyDescent="0.2">
      <c r="A14" s="237"/>
      <c r="B14" s="240"/>
      <c r="C14" s="615"/>
      <c r="D14" s="616"/>
      <c r="E14" s="91" t="s">
        <v>220</v>
      </c>
      <c r="F14" s="105"/>
      <c r="G14" s="102"/>
      <c r="H14" s="103">
        <f t="shared" si="1"/>
        <v>0</v>
      </c>
      <c r="I14" s="104"/>
      <c r="J14" s="96"/>
    </row>
    <row r="15" spans="1:11" s="64" customFormat="1" x14ac:dyDescent="0.2">
      <c r="A15" s="237"/>
      <c r="B15" s="240"/>
      <c r="C15" s="615"/>
      <c r="D15" s="616"/>
      <c r="E15" s="618" t="s">
        <v>77</v>
      </c>
      <c r="F15" s="105"/>
      <c r="G15" s="102">
        <f t="shared" si="0"/>
        <v>74800</v>
      </c>
      <c r="H15" s="103">
        <f t="shared" si="1"/>
        <v>74800</v>
      </c>
      <c r="I15" s="98">
        <f>72168+1000+1632</f>
        <v>74800</v>
      </c>
      <c r="J15" s="96"/>
    </row>
    <row r="16" spans="1:11" s="64" customFormat="1" ht="15" customHeight="1" x14ac:dyDescent="0.2">
      <c r="A16" s="237"/>
      <c r="B16" s="240"/>
      <c r="C16" s="615"/>
      <c r="D16" s="616"/>
      <c r="E16" s="107" t="s">
        <v>920</v>
      </c>
      <c r="F16" s="105"/>
      <c r="G16" s="102">
        <f t="shared" si="0"/>
        <v>2400</v>
      </c>
      <c r="H16" s="103">
        <f t="shared" si="1"/>
        <v>2400</v>
      </c>
      <c r="I16" s="98">
        <v>2400</v>
      </c>
      <c r="J16" s="96"/>
    </row>
    <row r="17" spans="1:10" s="64" customFormat="1" x14ac:dyDescent="0.2">
      <c r="A17" s="237"/>
      <c r="B17" s="240"/>
      <c r="C17" s="615"/>
      <c r="D17" s="616"/>
      <c r="E17" s="618" t="s">
        <v>81</v>
      </c>
      <c r="F17" s="105"/>
      <c r="G17" s="102">
        <f t="shared" si="0"/>
        <v>1100</v>
      </c>
      <c r="H17" s="103">
        <f t="shared" si="1"/>
        <v>1100</v>
      </c>
      <c r="I17" s="104">
        <v>1100</v>
      </c>
      <c r="J17" s="96"/>
    </row>
    <row r="18" spans="1:10" s="64" customFormat="1" x14ac:dyDescent="0.2">
      <c r="A18" s="237"/>
      <c r="B18" s="240"/>
      <c r="C18" s="615"/>
      <c r="D18" s="616"/>
      <c r="E18" s="618" t="s">
        <v>82</v>
      </c>
      <c r="F18" s="305" t="s">
        <v>319</v>
      </c>
      <c r="G18" s="102">
        <f t="shared" si="0"/>
        <v>1200</v>
      </c>
      <c r="H18" s="103">
        <f t="shared" si="1"/>
        <v>1200</v>
      </c>
      <c r="I18" s="104">
        <v>1200</v>
      </c>
      <c r="J18" s="96"/>
    </row>
    <row r="19" spans="1:10" s="64" customFormat="1" x14ac:dyDescent="0.2">
      <c r="A19" s="237"/>
      <c r="B19" s="240"/>
      <c r="C19" s="615"/>
      <c r="D19" s="616"/>
      <c r="E19" s="618" t="s">
        <v>87</v>
      </c>
      <c r="F19" s="305"/>
      <c r="G19" s="102">
        <f t="shared" si="0"/>
        <v>960</v>
      </c>
      <c r="H19" s="103">
        <f t="shared" si="1"/>
        <v>960</v>
      </c>
      <c r="I19" s="104">
        <v>960</v>
      </c>
      <c r="J19" s="96"/>
    </row>
    <row r="20" spans="1:10" s="64" customFormat="1" x14ac:dyDescent="0.2">
      <c r="A20" s="237"/>
      <c r="B20" s="240"/>
      <c r="C20" s="615"/>
      <c r="D20" s="616"/>
      <c r="E20" s="618" t="s">
        <v>86</v>
      </c>
      <c r="F20" s="105"/>
      <c r="G20" s="619">
        <f>I20</f>
        <v>150</v>
      </c>
      <c r="H20" s="103">
        <f t="shared" si="1"/>
        <v>150</v>
      </c>
      <c r="I20" s="104">
        <v>150</v>
      </c>
      <c r="J20" s="96"/>
    </row>
    <row r="21" spans="1:10" s="64" customFormat="1" x14ac:dyDescent="0.2">
      <c r="A21" s="237"/>
      <c r="B21" s="240"/>
      <c r="C21" s="615"/>
      <c r="D21" s="616"/>
      <c r="E21" s="618" t="s">
        <v>89</v>
      </c>
      <c r="F21" s="105"/>
      <c r="G21" s="102">
        <f t="shared" si="0"/>
        <v>600</v>
      </c>
      <c r="H21" s="103">
        <f t="shared" si="1"/>
        <v>600</v>
      </c>
      <c r="I21" s="104">
        <v>600</v>
      </c>
      <c r="J21" s="96"/>
    </row>
    <row r="22" spans="1:10" s="64" customFormat="1" x14ac:dyDescent="0.2">
      <c r="A22" s="237"/>
      <c r="B22" s="240"/>
      <c r="C22" s="615"/>
      <c r="D22" s="616"/>
      <c r="E22" s="618" t="s">
        <v>93</v>
      </c>
      <c r="F22" s="105"/>
      <c r="G22" s="102"/>
      <c r="H22" s="103">
        <f t="shared" si="1"/>
        <v>0</v>
      </c>
      <c r="I22" s="111"/>
      <c r="J22" s="96"/>
    </row>
    <row r="23" spans="1:10" s="64" customFormat="1" x14ac:dyDescent="0.2">
      <c r="A23" s="237"/>
      <c r="B23" s="240"/>
      <c r="C23" s="615"/>
      <c r="D23" s="616"/>
      <c r="E23" s="618" t="s">
        <v>95</v>
      </c>
      <c r="F23" s="105"/>
      <c r="G23" s="102">
        <f t="shared" si="0"/>
        <v>500</v>
      </c>
      <c r="H23" s="103">
        <f t="shared" si="1"/>
        <v>500</v>
      </c>
      <c r="I23" s="104">
        <v>500</v>
      </c>
      <c r="J23" s="96"/>
    </row>
    <row r="24" spans="1:10" s="64" customFormat="1" ht="16.5" thickBot="1" x14ac:dyDescent="0.25">
      <c r="A24" s="237"/>
      <c r="B24" s="240"/>
      <c r="C24" s="615"/>
      <c r="D24" s="616"/>
      <c r="E24" s="115" t="s">
        <v>99</v>
      </c>
      <c r="F24" s="105"/>
      <c r="G24" s="102"/>
      <c r="H24" s="103">
        <f t="shared" si="1"/>
        <v>0</v>
      </c>
      <c r="I24" s="104">
        <v>0</v>
      </c>
      <c r="J24" s="96"/>
    </row>
    <row r="25" spans="1:10" s="64" customFormat="1" x14ac:dyDescent="0.2">
      <c r="A25" s="237"/>
      <c r="B25" s="240"/>
      <c r="C25" s="615"/>
      <c r="D25" s="616"/>
      <c r="E25" s="618" t="s">
        <v>100</v>
      </c>
      <c r="F25" s="105"/>
      <c r="G25" s="102">
        <f t="shared" si="0"/>
        <v>2800</v>
      </c>
      <c r="H25" s="103">
        <f t="shared" si="1"/>
        <v>2800</v>
      </c>
      <c r="I25" s="104">
        <f>1300+1500</f>
        <v>2800</v>
      </c>
      <c r="J25" s="96"/>
    </row>
    <row r="26" spans="1:10" s="64" customFormat="1" x14ac:dyDescent="0.2">
      <c r="A26" s="237"/>
      <c r="B26" s="240"/>
      <c r="C26" s="615"/>
      <c r="D26" s="616"/>
      <c r="E26" s="618" t="s">
        <v>98</v>
      </c>
      <c r="F26" s="105"/>
      <c r="G26" s="102">
        <f t="shared" si="0"/>
        <v>800</v>
      </c>
      <c r="H26" s="103">
        <f t="shared" si="1"/>
        <v>800</v>
      </c>
      <c r="I26" s="104">
        <v>800</v>
      </c>
      <c r="J26" s="96"/>
    </row>
    <row r="27" spans="1:10" s="64" customFormat="1" ht="24.75" thickBot="1" x14ac:dyDescent="0.25">
      <c r="A27" s="237"/>
      <c r="B27" s="240"/>
      <c r="C27" s="615"/>
      <c r="D27" s="616"/>
      <c r="E27" s="115" t="s">
        <v>102</v>
      </c>
      <c r="F27" s="105"/>
      <c r="G27" s="102">
        <f t="shared" si="0"/>
        <v>900</v>
      </c>
      <c r="H27" s="103">
        <f t="shared" si="1"/>
        <v>900</v>
      </c>
      <c r="I27" s="104">
        <v>900</v>
      </c>
      <c r="J27" s="96"/>
    </row>
    <row r="28" spans="1:10" s="64" customFormat="1" x14ac:dyDescent="0.2">
      <c r="A28" s="237"/>
      <c r="B28" s="240"/>
      <c r="C28" s="615"/>
      <c r="D28" s="616"/>
      <c r="E28" s="618" t="s">
        <v>110</v>
      </c>
      <c r="F28" s="105"/>
      <c r="G28" s="102">
        <f t="shared" si="0"/>
        <v>1500</v>
      </c>
      <c r="H28" s="103">
        <f t="shared" si="1"/>
        <v>1500</v>
      </c>
      <c r="I28" s="104">
        <v>1500</v>
      </c>
      <c r="J28" s="96"/>
    </row>
    <row r="29" spans="1:10" s="64" customFormat="1" x14ac:dyDescent="0.2">
      <c r="A29" s="237"/>
      <c r="B29" s="240"/>
      <c r="C29" s="615"/>
      <c r="D29" s="616"/>
      <c r="E29" s="83" t="s">
        <v>112</v>
      </c>
      <c r="F29" s="105"/>
      <c r="G29" s="102">
        <f t="shared" si="0"/>
        <v>3800</v>
      </c>
      <c r="H29" s="103">
        <f t="shared" si="1"/>
        <v>3800</v>
      </c>
      <c r="I29" s="104">
        <v>3800</v>
      </c>
      <c r="J29" s="96"/>
    </row>
    <row r="30" spans="1:10" s="64" customFormat="1" x14ac:dyDescent="0.2">
      <c r="A30" s="237"/>
      <c r="B30" s="240"/>
      <c r="C30" s="615"/>
      <c r="D30" s="616"/>
      <c r="E30" s="83" t="s">
        <v>115</v>
      </c>
      <c r="F30" s="105"/>
      <c r="G30" s="102">
        <f t="shared" si="0"/>
        <v>700</v>
      </c>
      <c r="H30" s="103">
        <f t="shared" si="1"/>
        <v>700</v>
      </c>
      <c r="I30" s="104">
        <v>700</v>
      </c>
      <c r="J30" s="96"/>
    </row>
    <row r="31" spans="1:10" s="64" customFormat="1" ht="16.5" thickBot="1" x14ac:dyDescent="0.25">
      <c r="A31" s="237"/>
      <c r="B31" s="240"/>
      <c r="C31" s="615"/>
      <c r="D31" s="616"/>
      <c r="E31" s="620" t="s">
        <v>116</v>
      </c>
      <c r="F31" s="105"/>
      <c r="G31" s="102">
        <f t="shared" si="0"/>
        <v>500</v>
      </c>
      <c r="H31" s="103">
        <f t="shared" si="1"/>
        <v>500</v>
      </c>
      <c r="I31" s="104">
        <v>500</v>
      </c>
      <c r="J31" s="96"/>
    </row>
    <row r="32" spans="1:10" s="64" customFormat="1" ht="24" x14ac:dyDescent="0.2">
      <c r="A32" s="237"/>
      <c r="B32" s="240"/>
      <c r="C32" s="615"/>
      <c r="D32" s="616"/>
      <c r="E32" s="621" t="s">
        <v>1003</v>
      </c>
      <c r="F32" s="105"/>
      <c r="G32" s="102"/>
      <c r="H32" s="103">
        <f t="shared" si="1"/>
        <v>0</v>
      </c>
      <c r="I32" s="104"/>
      <c r="J32" s="96"/>
    </row>
    <row r="33" spans="1:10" s="64" customFormat="1" x14ac:dyDescent="0.2">
      <c r="A33" s="237"/>
      <c r="B33" s="240"/>
      <c r="C33" s="615"/>
      <c r="D33" s="616"/>
      <c r="E33" s="82" t="s">
        <v>882</v>
      </c>
      <c r="F33" s="105"/>
      <c r="G33" s="622">
        <f t="shared" si="0"/>
        <v>6</v>
      </c>
      <c r="H33" s="103">
        <f t="shared" si="1"/>
        <v>6</v>
      </c>
      <c r="I33" s="104">
        <v>6</v>
      </c>
      <c r="J33" s="96"/>
    </row>
    <row r="34" spans="1:10" s="64" customFormat="1" x14ac:dyDescent="0.2">
      <c r="A34" s="237"/>
      <c r="B34" s="240"/>
      <c r="C34" s="615"/>
      <c r="D34" s="615"/>
      <c r="E34" s="83" t="s">
        <v>194</v>
      </c>
      <c r="F34" s="105"/>
      <c r="G34" s="102"/>
      <c r="H34" s="103">
        <f t="shared" si="1"/>
        <v>0</v>
      </c>
      <c r="I34" s="104"/>
      <c r="J34" s="96"/>
    </row>
    <row r="35" spans="1:10" s="64" customFormat="1" x14ac:dyDescent="0.2">
      <c r="A35" s="237"/>
      <c r="B35" s="240"/>
      <c r="C35" s="615"/>
      <c r="D35" s="615"/>
      <c r="E35" s="83" t="s">
        <v>195</v>
      </c>
      <c r="F35" s="105"/>
      <c r="G35" s="102"/>
      <c r="H35" s="103">
        <f t="shared" si="1"/>
        <v>10366.6</v>
      </c>
      <c r="I35" s="104"/>
      <c r="J35" s="96">
        <f>5954+5954-1541.4</f>
        <v>10366.6</v>
      </c>
    </row>
    <row r="36" spans="1:10" s="64" customFormat="1" x14ac:dyDescent="0.2">
      <c r="A36" s="237"/>
      <c r="B36" s="240"/>
      <c r="C36" s="615"/>
      <c r="D36" s="616"/>
      <c r="E36" s="83" t="s">
        <v>190</v>
      </c>
      <c r="F36" s="105"/>
      <c r="G36" s="102"/>
      <c r="H36" s="103">
        <f t="shared" si="1"/>
        <v>0</v>
      </c>
      <c r="I36" s="111"/>
      <c r="J36" s="96"/>
    </row>
    <row r="37" spans="1:10" s="64" customFormat="1" x14ac:dyDescent="0.2">
      <c r="A37" s="237"/>
      <c r="B37" s="240"/>
      <c r="C37" s="615"/>
      <c r="D37" s="616"/>
      <c r="E37" s="83" t="s">
        <v>191</v>
      </c>
      <c r="F37" s="105"/>
      <c r="G37" s="102"/>
      <c r="H37" s="103">
        <f t="shared" si="1"/>
        <v>500</v>
      </c>
      <c r="I37" s="111"/>
      <c r="J37" s="96">
        <v>500</v>
      </c>
    </row>
    <row r="38" spans="1:10" s="64" customFormat="1" x14ac:dyDescent="0.2">
      <c r="A38" s="237"/>
      <c r="B38" s="240"/>
      <c r="C38" s="615"/>
      <c r="D38" s="616"/>
      <c r="E38" s="83" t="s">
        <v>189</v>
      </c>
      <c r="F38" s="105"/>
      <c r="G38" s="102"/>
      <c r="H38" s="103">
        <f t="shared" si="1"/>
        <v>1541.4</v>
      </c>
      <c r="I38" s="111"/>
      <c r="J38" s="96">
        <f>1541.4</f>
        <v>1541.4</v>
      </c>
    </row>
    <row r="39" spans="1:10" s="64" customFormat="1" x14ac:dyDescent="0.2">
      <c r="A39" s="237">
        <v>2130</v>
      </c>
      <c r="B39" s="230" t="s">
        <v>274</v>
      </c>
      <c r="C39" s="238" t="s">
        <v>76</v>
      </c>
      <c r="D39" s="239" t="s">
        <v>197</v>
      </c>
      <c r="E39" s="84" t="s">
        <v>474</v>
      </c>
      <c r="F39" s="245" t="s">
        <v>475</v>
      </c>
      <c r="G39" s="102">
        <f t="shared" si="0"/>
        <v>1200</v>
      </c>
      <c r="H39" s="103">
        <f t="shared" si="1"/>
        <v>1200</v>
      </c>
      <c r="I39" s="106">
        <f>I43</f>
        <v>1200</v>
      </c>
      <c r="J39" s="96"/>
    </row>
    <row r="40" spans="1:10" s="65" customFormat="1" ht="10.5" customHeight="1" x14ac:dyDescent="0.2">
      <c r="A40" s="237"/>
      <c r="B40" s="230"/>
      <c r="C40" s="238"/>
      <c r="D40" s="239"/>
      <c r="E40" s="91" t="s">
        <v>138</v>
      </c>
      <c r="F40" s="85"/>
      <c r="G40" s="102"/>
      <c r="H40" s="103">
        <f t="shared" si="1"/>
        <v>0</v>
      </c>
      <c r="I40" s="113"/>
      <c r="J40" s="96"/>
    </row>
    <row r="41" spans="1:10" s="64" customFormat="1" ht="24" x14ac:dyDescent="0.2">
      <c r="A41" s="237">
        <v>2131</v>
      </c>
      <c r="B41" s="240" t="s">
        <v>274</v>
      </c>
      <c r="C41" s="241" t="s">
        <v>76</v>
      </c>
      <c r="D41" s="242" t="s">
        <v>198</v>
      </c>
      <c r="E41" s="91" t="s">
        <v>476</v>
      </c>
      <c r="F41" s="105" t="s">
        <v>477</v>
      </c>
      <c r="G41" s="102"/>
      <c r="H41" s="103">
        <f t="shared" si="1"/>
        <v>0</v>
      </c>
      <c r="I41" s="111"/>
      <c r="J41" s="96"/>
    </row>
    <row r="42" spans="1:10" s="64" customFormat="1" ht="14.25" customHeight="1" x14ac:dyDescent="0.2">
      <c r="A42" s="237">
        <v>2132</v>
      </c>
      <c r="B42" s="240" t="s">
        <v>274</v>
      </c>
      <c r="C42" s="241">
        <v>3</v>
      </c>
      <c r="D42" s="242">
        <v>2</v>
      </c>
      <c r="E42" s="91" t="s">
        <v>478</v>
      </c>
      <c r="F42" s="105" t="s">
        <v>479</v>
      </c>
      <c r="G42" s="102"/>
      <c r="H42" s="103">
        <f t="shared" si="1"/>
        <v>0</v>
      </c>
      <c r="I42" s="111"/>
      <c r="J42" s="96"/>
    </row>
    <row r="43" spans="1:10" s="64" customFormat="1" x14ac:dyDescent="0.2">
      <c r="A43" s="237">
        <v>2133</v>
      </c>
      <c r="B43" s="240" t="s">
        <v>274</v>
      </c>
      <c r="C43" s="241">
        <v>3</v>
      </c>
      <c r="D43" s="242">
        <v>3</v>
      </c>
      <c r="E43" s="91" t="s">
        <v>480</v>
      </c>
      <c r="F43" s="105" t="s">
        <v>481</v>
      </c>
      <c r="G43" s="102">
        <f t="shared" si="0"/>
        <v>1200</v>
      </c>
      <c r="H43" s="103">
        <f t="shared" si="1"/>
        <v>1200</v>
      </c>
      <c r="I43" s="104">
        <f>I45+I46+I47+I48+I49+I50+I51</f>
        <v>1200</v>
      </c>
      <c r="J43" s="96"/>
    </row>
    <row r="44" spans="1:10" s="64" customFormat="1" ht="36" x14ac:dyDescent="0.2">
      <c r="A44" s="237"/>
      <c r="B44" s="240"/>
      <c r="C44" s="615"/>
      <c r="D44" s="616"/>
      <c r="E44" s="91" t="s">
        <v>220</v>
      </c>
      <c r="F44" s="105"/>
      <c r="G44" s="102"/>
      <c r="H44" s="103">
        <f t="shared" si="1"/>
        <v>0</v>
      </c>
      <c r="I44" s="111"/>
      <c r="J44" s="96"/>
    </row>
    <row r="45" spans="1:10" s="64" customFormat="1" x14ac:dyDescent="0.2">
      <c r="A45" s="237"/>
      <c r="B45" s="240"/>
      <c r="C45" s="615"/>
      <c r="D45" s="616"/>
      <c r="E45" s="618" t="s">
        <v>82</v>
      </c>
      <c r="F45" s="105"/>
      <c r="G45" s="102"/>
      <c r="H45" s="103">
        <f t="shared" si="1"/>
        <v>0</v>
      </c>
      <c r="I45" s="111"/>
      <c r="J45" s="96"/>
    </row>
    <row r="46" spans="1:10" s="64" customFormat="1" x14ac:dyDescent="0.2">
      <c r="A46" s="237"/>
      <c r="B46" s="240"/>
      <c r="C46" s="615"/>
      <c r="D46" s="616"/>
      <c r="E46" s="618" t="s">
        <v>93</v>
      </c>
      <c r="F46" s="105"/>
      <c r="G46" s="102">
        <f t="shared" si="0"/>
        <v>900</v>
      </c>
      <c r="H46" s="103">
        <f t="shared" si="1"/>
        <v>900</v>
      </c>
      <c r="I46" s="104">
        <v>900</v>
      </c>
      <c r="J46" s="96"/>
    </row>
    <row r="47" spans="1:10" s="64" customFormat="1" ht="16.5" thickBot="1" x14ac:dyDescent="0.25">
      <c r="A47" s="237"/>
      <c r="B47" s="240"/>
      <c r="C47" s="615"/>
      <c r="D47" s="616"/>
      <c r="E47" s="115" t="s">
        <v>99</v>
      </c>
      <c r="F47" s="105"/>
      <c r="G47" s="102">
        <f t="shared" si="0"/>
        <v>300</v>
      </c>
      <c r="H47" s="103">
        <f t="shared" si="1"/>
        <v>300</v>
      </c>
      <c r="I47" s="111">
        <v>300</v>
      </c>
      <c r="J47" s="96"/>
    </row>
    <row r="48" spans="1:10" s="64" customFormat="1" x14ac:dyDescent="0.2">
      <c r="A48" s="237"/>
      <c r="B48" s="240"/>
      <c r="C48" s="615"/>
      <c r="D48" s="616"/>
      <c r="E48" s="618" t="s">
        <v>100</v>
      </c>
      <c r="F48" s="105"/>
      <c r="G48" s="102"/>
      <c r="H48" s="103">
        <f t="shared" si="1"/>
        <v>0</v>
      </c>
      <c r="I48" s="111"/>
      <c r="J48" s="96"/>
    </row>
    <row r="49" spans="1:15" s="64" customFormat="1" x14ac:dyDescent="0.2">
      <c r="A49" s="237"/>
      <c r="B49" s="240"/>
      <c r="C49" s="615"/>
      <c r="D49" s="616"/>
      <c r="E49" s="618" t="s">
        <v>110</v>
      </c>
      <c r="F49" s="105"/>
      <c r="G49" s="102"/>
      <c r="H49" s="103">
        <f t="shared" si="1"/>
        <v>0</v>
      </c>
      <c r="I49" s="111"/>
      <c r="J49" s="96"/>
    </row>
    <row r="50" spans="1:15" s="64" customFormat="1" x14ac:dyDescent="0.2">
      <c r="A50" s="237"/>
      <c r="B50" s="240"/>
      <c r="C50" s="615"/>
      <c r="D50" s="616"/>
      <c r="E50" s="623" t="s">
        <v>116</v>
      </c>
      <c r="F50" s="105"/>
      <c r="G50" s="102">
        <f t="shared" si="0"/>
        <v>0</v>
      </c>
      <c r="H50" s="103">
        <f t="shared" si="1"/>
        <v>0</v>
      </c>
      <c r="I50" s="111"/>
      <c r="J50" s="96"/>
    </row>
    <row r="51" spans="1:15" s="64" customFormat="1" x14ac:dyDescent="0.2">
      <c r="A51" s="237"/>
      <c r="B51" s="240"/>
      <c r="C51" s="615"/>
      <c r="D51" s="616"/>
      <c r="E51" s="624" t="s">
        <v>896</v>
      </c>
      <c r="F51" s="105"/>
      <c r="G51" s="102"/>
      <c r="H51" s="103">
        <f t="shared" si="1"/>
        <v>0</v>
      </c>
      <c r="I51" s="111"/>
      <c r="J51" s="96"/>
    </row>
    <row r="52" spans="1:15" s="64" customFormat="1" ht="28.5" x14ac:dyDescent="0.2">
      <c r="A52" s="237">
        <v>2160</v>
      </c>
      <c r="B52" s="230" t="s">
        <v>274</v>
      </c>
      <c r="C52" s="613">
        <v>6</v>
      </c>
      <c r="D52" s="614">
        <v>0</v>
      </c>
      <c r="E52" s="84" t="s">
        <v>490</v>
      </c>
      <c r="F52" s="85" t="s">
        <v>491</v>
      </c>
      <c r="G52" s="102">
        <f t="shared" si="0"/>
        <v>6990</v>
      </c>
      <c r="H52" s="103">
        <f t="shared" si="1"/>
        <v>22490</v>
      </c>
      <c r="I52" s="106">
        <f>I56+I57+I58+I59+I60+I61+I62+I63+I64</f>
        <v>6990</v>
      </c>
      <c r="J52" s="96">
        <f>J54</f>
        <v>15500</v>
      </c>
    </row>
    <row r="53" spans="1:15" s="65" customFormat="1" ht="10.5" customHeight="1" x14ac:dyDescent="0.2">
      <c r="A53" s="237"/>
      <c r="B53" s="230"/>
      <c r="C53" s="613"/>
      <c r="D53" s="614"/>
      <c r="E53" s="91" t="s">
        <v>138</v>
      </c>
      <c r="F53" s="85"/>
      <c r="G53" s="102"/>
      <c r="H53" s="103">
        <f t="shared" si="1"/>
        <v>0</v>
      </c>
      <c r="I53" s="113"/>
      <c r="J53" s="96"/>
    </row>
    <row r="54" spans="1:15" s="64" customFormat="1" ht="24" x14ac:dyDescent="0.2">
      <c r="A54" s="237">
        <v>2161</v>
      </c>
      <c r="B54" s="240" t="s">
        <v>274</v>
      </c>
      <c r="C54" s="615">
        <v>6</v>
      </c>
      <c r="D54" s="616">
        <v>1</v>
      </c>
      <c r="E54" s="617" t="s">
        <v>492</v>
      </c>
      <c r="F54" s="105" t="s">
        <v>493</v>
      </c>
      <c r="G54" s="102">
        <f t="shared" si="0"/>
        <v>6990</v>
      </c>
      <c r="H54" s="103">
        <f t="shared" si="1"/>
        <v>22490</v>
      </c>
      <c r="I54" s="106">
        <f>I56+I58+I60+I61+I62+I63+I64</f>
        <v>6990</v>
      </c>
      <c r="J54" s="96">
        <f>J65</f>
        <v>15500</v>
      </c>
    </row>
    <row r="55" spans="1:15" s="64" customFormat="1" ht="36" x14ac:dyDescent="0.2">
      <c r="A55" s="237"/>
      <c r="B55" s="240"/>
      <c r="C55" s="615"/>
      <c r="D55" s="616"/>
      <c r="E55" s="91" t="s">
        <v>220</v>
      </c>
      <c r="F55" s="105"/>
      <c r="G55" s="102"/>
      <c r="H55" s="103">
        <f t="shared" si="1"/>
        <v>0</v>
      </c>
      <c r="I55" s="111"/>
      <c r="J55" s="96"/>
    </row>
    <row r="56" spans="1:15" s="64" customFormat="1" x14ac:dyDescent="0.2">
      <c r="A56" s="237"/>
      <c r="B56" s="240"/>
      <c r="C56" s="615"/>
      <c r="D56" s="616"/>
      <c r="E56" s="107" t="s">
        <v>920</v>
      </c>
      <c r="F56" s="105"/>
      <c r="G56" s="102">
        <f t="shared" si="0"/>
        <v>500</v>
      </c>
      <c r="H56" s="103">
        <f t="shared" si="1"/>
        <v>500</v>
      </c>
      <c r="I56" s="111">
        <v>500</v>
      </c>
      <c r="J56" s="96"/>
    </row>
    <row r="57" spans="1:15" s="64" customFormat="1" x14ac:dyDescent="0.2">
      <c r="A57" s="237"/>
      <c r="B57" s="240"/>
      <c r="C57" s="615"/>
      <c r="D57" s="616"/>
      <c r="E57" s="618" t="s">
        <v>86</v>
      </c>
      <c r="F57" s="105"/>
      <c r="G57" s="102"/>
      <c r="H57" s="103">
        <f t="shared" si="1"/>
        <v>0</v>
      </c>
      <c r="I57" s="111"/>
      <c r="J57" s="96"/>
    </row>
    <row r="58" spans="1:15" s="64" customFormat="1" ht="26.25" customHeight="1" thickBot="1" x14ac:dyDescent="0.25">
      <c r="A58" s="237"/>
      <c r="B58" s="240"/>
      <c r="C58" s="615"/>
      <c r="D58" s="616"/>
      <c r="E58" s="115" t="s">
        <v>99</v>
      </c>
      <c r="F58" s="105"/>
      <c r="G58" s="102">
        <f t="shared" si="0"/>
        <v>990</v>
      </c>
      <c r="H58" s="103">
        <f t="shared" si="1"/>
        <v>990</v>
      </c>
      <c r="I58" s="98">
        <v>990</v>
      </c>
      <c r="J58" s="87"/>
    </row>
    <row r="59" spans="1:15" s="64" customFormat="1" ht="21" customHeight="1" x14ac:dyDescent="0.2">
      <c r="A59" s="237"/>
      <c r="B59" s="240"/>
      <c r="C59" s="615"/>
      <c r="D59" s="616"/>
      <c r="E59" s="83" t="s">
        <v>112</v>
      </c>
      <c r="F59" s="105"/>
      <c r="G59" s="102"/>
      <c r="H59" s="103">
        <f t="shared" si="1"/>
        <v>0</v>
      </c>
      <c r="I59" s="98"/>
      <c r="J59" s="87"/>
      <c r="K59" s="63"/>
      <c r="L59" s="63"/>
      <c r="M59" s="63"/>
      <c r="N59" s="63"/>
      <c r="O59" s="63"/>
    </row>
    <row r="60" spans="1:15" s="64" customFormat="1" x14ac:dyDescent="0.2">
      <c r="A60" s="237"/>
      <c r="B60" s="240"/>
      <c r="C60" s="615"/>
      <c r="D60" s="616"/>
      <c r="E60" s="618" t="s">
        <v>100</v>
      </c>
      <c r="F60" s="105"/>
      <c r="G60" s="102">
        <f t="shared" si="0"/>
        <v>1800</v>
      </c>
      <c r="H60" s="103">
        <f t="shared" si="1"/>
        <v>1800</v>
      </c>
      <c r="I60" s="98">
        <v>1800</v>
      </c>
      <c r="J60" s="87"/>
    </row>
    <row r="61" spans="1:15" s="64" customFormat="1" ht="16.5" thickBot="1" x14ac:dyDescent="0.25">
      <c r="A61" s="237"/>
      <c r="B61" s="240"/>
      <c r="C61" s="615"/>
      <c r="D61" s="616"/>
      <c r="E61" s="620" t="s">
        <v>116</v>
      </c>
      <c r="F61" s="105"/>
      <c r="G61" s="102">
        <f t="shared" si="0"/>
        <v>700</v>
      </c>
      <c r="H61" s="103">
        <f t="shared" si="1"/>
        <v>700</v>
      </c>
      <c r="I61" s="98">
        <v>700</v>
      </c>
      <c r="J61" s="87"/>
    </row>
    <row r="62" spans="1:15" s="64" customFormat="1" x14ac:dyDescent="0.2">
      <c r="A62" s="237"/>
      <c r="B62" s="240"/>
      <c r="C62" s="615"/>
      <c r="D62" s="616"/>
      <c r="E62" s="83" t="s">
        <v>896</v>
      </c>
      <c r="F62" s="105"/>
      <c r="G62" s="102">
        <f t="shared" si="0"/>
        <v>2500</v>
      </c>
      <c r="H62" s="103">
        <f t="shared" si="1"/>
        <v>2500</v>
      </c>
      <c r="I62" s="98">
        <f>3000-500</f>
        <v>2500</v>
      </c>
      <c r="J62" s="87"/>
      <c r="K62" s="65"/>
      <c r="L62" s="65"/>
      <c r="M62" s="65"/>
      <c r="N62" s="65"/>
      <c r="O62" s="65"/>
    </row>
    <row r="63" spans="1:15" s="64" customFormat="1" ht="24" x14ac:dyDescent="0.2">
      <c r="A63" s="237"/>
      <c r="B63" s="240"/>
      <c r="C63" s="615"/>
      <c r="D63" s="616"/>
      <c r="E63" s="621" t="s">
        <v>1004</v>
      </c>
      <c r="F63" s="105"/>
      <c r="G63" s="102">
        <f t="shared" si="0"/>
        <v>300</v>
      </c>
      <c r="H63" s="103">
        <f t="shared" si="1"/>
        <v>300</v>
      </c>
      <c r="I63" s="98">
        <v>300</v>
      </c>
      <c r="J63" s="87"/>
    </row>
    <row r="64" spans="1:15" s="64" customFormat="1" x14ac:dyDescent="0.2">
      <c r="A64" s="237"/>
      <c r="B64" s="240"/>
      <c r="C64" s="615"/>
      <c r="D64" s="616"/>
      <c r="E64" s="83" t="s">
        <v>377</v>
      </c>
      <c r="F64" s="105"/>
      <c r="G64" s="102">
        <f t="shared" si="0"/>
        <v>200</v>
      </c>
      <c r="H64" s="103">
        <f t="shared" si="1"/>
        <v>200</v>
      </c>
      <c r="I64" s="98">
        <v>200</v>
      </c>
      <c r="J64" s="87"/>
    </row>
    <row r="65" spans="1:15" s="64" customFormat="1" ht="24" customHeight="1" x14ac:dyDescent="0.2">
      <c r="A65" s="237"/>
      <c r="B65" s="240"/>
      <c r="C65" s="615"/>
      <c r="D65" s="616"/>
      <c r="E65" s="83" t="s">
        <v>194</v>
      </c>
      <c r="F65" s="105"/>
      <c r="G65" s="102"/>
      <c r="H65" s="103">
        <f t="shared" si="1"/>
        <v>15500</v>
      </c>
      <c r="I65" s="98"/>
      <c r="J65" s="87">
        <v>15500</v>
      </c>
    </row>
    <row r="66" spans="1:15" s="64" customFormat="1" x14ac:dyDescent="0.2">
      <c r="A66" s="237"/>
      <c r="B66" s="240"/>
      <c r="C66" s="615"/>
      <c r="D66" s="616"/>
      <c r="E66" s="83" t="s">
        <v>195</v>
      </c>
      <c r="F66" s="105"/>
      <c r="G66" s="102"/>
      <c r="H66" s="103">
        <f t="shared" si="1"/>
        <v>0</v>
      </c>
      <c r="I66" s="88"/>
      <c r="J66" s="87"/>
    </row>
    <row r="67" spans="1:15" s="64" customFormat="1" x14ac:dyDescent="0.2">
      <c r="A67" s="237"/>
      <c r="B67" s="240"/>
      <c r="C67" s="615"/>
      <c r="D67" s="616"/>
      <c r="E67" s="83" t="s">
        <v>190</v>
      </c>
      <c r="F67" s="105"/>
      <c r="G67" s="102"/>
      <c r="H67" s="103">
        <f t="shared" si="1"/>
        <v>0</v>
      </c>
      <c r="I67" s="88"/>
      <c r="J67" s="87"/>
    </row>
    <row r="68" spans="1:15" s="64" customFormat="1" x14ac:dyDescent="0.2">
      <c r="A68" s="237"/>
      <c r="B68" s="240"/>
      <c r="C68" s="615"/>
      <c r="D68" s="616"/>
      <c r="E68" s="83" t="s">
        <v>189</v>
      </c>
      <c r="F68" s="105"/>
      <c r="G68" s="102"/>
      <c r="H68" s="103">
        <f t="shared" si="1"/>
        <v>0</v>
      </c>
      <c r="I68" s="88"/>
      <c r="J68" s="87"/>
    </row>
    <row r="69" spans="1:15" s="64" customFormat="1" ht="36" hidden="1" x14ac:dyDescent="0.2">
      <c r="A69" s="237"/>
      <c r="B69" s="240"/>
      <c r="C69" s="615"/>
      <c r="D69" s="616"/>
      <c r="E69" s="91" t="s">
        <v>220</v>
      </c>
      <c r="F69" s="105"/>
      <c r="G69" s="102">
        <f t="shared" si="0"/>
        <v>0</v>
      </c>
      <c r="H69" s="103">
        <f t="shared" si="1"/>
        <v>0</v>
      </c>
      <c r="I69" s="88"/>
      <c r="J69" s="87"/>
    </row>
    <row r="70" spans="1:15" s="64" customFormat="1" hidden="1" x14ac:dyDescent="0.2">
      <c r="A70" s="237"/>
      <c r="B70" s="240"/>
      <c r="C70" s="615"/>
      <c r="D70" s="616"/>
      <c r="E70" s="91" t="s">
        <v>221</v>
      </c>
      <c r="F70" s="105"/>
      <c r="G70" s="102">
        <f t="shared" si="0"/>
        <v>0</v>
      </c>
      <c r="H70" s="103">
        <f t="shared" si="1"/>
        <v>0</v>
      </c>
      <c r="I70" s="88"/>
      <c r="J70" s="87"/>
    </row>
    <row r="71" spans="1:15" s="64" customFormat="1" hidden="1" x14ac:dyDescent="0.2">
      <c r="A71" s="237"/>
      <c r="B71" s="240"/>
      <c r="C71" s="615"/>
      <c r="D71" s="616"/>
      <c r="E71" s="91" t="s">
        <v>221</v>
      </c>
      <c r="F71" s="105"/>
      <c r="G71" s="102">
        <f t="shared" si="0"/>
        <v>0</v>
      </c>
      <c r="H71" s="103">
        <f t="shared" si="1"/>
        <v>0</v>
      </c>
      <c r="I71" s="88"/>
      <c r="J71" s="87"/>
    </row>
    <row r="72" spans="1:15" s="64" customFormat="1" hidden="1" x14ac:dyDescent="0.2">
      <c r="A72" s="237">
        <v>2120</v>
      </c>
      <c r="B72" s="230" t="s">
        <v>274</v>
      </c>
      <c r="C72" s="613">
        <v>2</v>
      </c>
      <c r="D72" s="614">
        <v>0</v>
      </c>
      <c r="E72" s="84" t="s">
        <v>469</v>
      </c>
      <c r="F72" s="243" t="s">
        <v>470</v>
      </c>
      <c r="G72" s="102">
        <f t="shared" si="0"/>
        <v>0</v>
      </c>
      <c r="H72" s="103">
        <f t="shared" si="1"/>
        <v>0</v>
      </c>
      <c r="I72" s="88"/>
      <c r="J72" s="87"/>
      <c r="K72" s="65"/>
      <c r="L72" s="65"/>
      <c r="M72" s="65"/>
      <c r="N72" s="65"/>
      <c r="O72" s="65"/>
    </row>
    <row r="73" spans="1:15" s="65" customFormat="1" ht="10.5" hidden="1" customHeight="1" x14ac:dyDescent="0.2">
      <c r="A73" s="237"/>
      <c r="B73" s="230"/>
      <c r="C73" s="613"/>
      <c r="D73" s="614"/>
      <c r="E73" s="91" t="s">
        <v>138</v>
      </c>
      <c r="F73" s="85"/>
      <c r="G73" s="102">
        <f t="shared" ref="G73:G136" si="2">I73</f>
        <v>0</v>
      </c>
      <c r="H73" s="103">
        <f t="shared" ref="H73:H136" si="3">I73+J73</f>
        <v>0</v>
      </c>
      <c r="I73" s="92"/>
      <c r="J73" s="87"/>
      <c r="K73" s="64"/>
      <c r="L73" s="64"/>
      <c r="M73" s="64"/>
      <c r="N73" s="64"/>
      <c r="O73" s="64"/>
    </row>
    <row r="74" spans="1:15" s="64" customFormat="1" ht="16.5" hidden="1" customHeight="1" x14ac:dyDescent="0.2">
      <c r="A74" s="237">
        <v>2121</v>
      </c>
      <c r="B74" s="240" t="s">
        <v>274</v>
      </c>
      <c r="C74" s="615">
        <v>2</v>
      </c>
      <c r="D74" s="616">
        <v>1</v>
      </c>
      <c r="E74" s="244" t="s">
        <v>32</v>
      </c>
      <c r="F74" s="105" t="s">
        <v>471</v>
      </c>
      <c r="G74" s="102">
        <f t="shared" si="2"/>
        <v>0</v>
      </c>
      <c r="H74" s="103">
        <f t="shared" si="3"/>
        <v>0</v>
      </c>
      <c r="I74" s="88"/>
      <c r="J74" s="87"/>
    </row>
    <row r="75" spans="1:15" s="64" customFormat="1" ht="36" hidden="1" x14ac:dyDescent="0.2">
      <c r="A75" s="237"/>
      <c r="B75" s="240"/>
      <c r="C75" s="615"/>
      <c r="D75" s="616"/>
      <c r="E75" s="91" t="s">
        <v>220</v>
      </c>
      <c r="F75" s="105"/>
      <c r="G75" s="102">
        <f t="shared" si="2"/>
        <v>0</v>
      </c>
      <c r="H75" s="103">
        <f t="shared" si="3"/>
        <v>0</v>
      </c>
      <c r="I75" s="88"/>
      <c r="J75" s="87"/>
    </row>
    <row r="76" spans="1:15" s="64" customFormat="1" hidden="1" x14ac:dyDescent="0.2">
      <c r="A76" s="237"/>
      <c r="B76" s="240"/>
      <c r="C76" s="615"/>
      <c r="D76" s="616"/>
      <c r="E76" s="91" t="s">
        <v>221</v>
      </c>
      <c r="F76" s="105"/>
      <c r="G76" s="102">
        <f t="shared" si="2"/>
        <v>0</v>
      </c>
      <c r="H76" s="103">
        <f t="shared" si="3"/>
        <v>0</v>
      </c>
      <c r="I76" s="88"/>
      <c r="J76" s="87"/>
    </row>
    <row r="77" spans="1:15" s="64" customFormat="1" hidden="1" x14ac:dyDescent="0.2">
      <c r="A77" s="237"/>
      <c r="B77" s="240"/>
      <c r="C77" s="615"/>
      <c r="D77" s="616"/>
      <c r="E77" s="91" t="s">
        <v>221</v>
      </c>
      <c r="F77" s="105"/>
      <c r="G77" s="102">
        <f t="shared" si="2"/>
        <v>0</v>
      </c>
      <c r="H77" s="103">
        <f t="shared" si="3"/>
        <v>0</v>
      </c>
      <c r="I77" s="88"/>
      <c r="J77" s="87"/>
      <c r="K77" s="76"/>
      <c r="L77" s="76"/>
      <c r="M77" s="76"/>
    </row>
    <row r="78" spans="1:15" s="64" customFormat="1" ht="28.5" hidden="1" x14ac:dyDescent="0.2">
      <c r="A78" s="237">
        <v>2122</v>
      </c>
      <c r="B78" s="240" t="s">
        <v>274</v>
      </c>
      <c r="C78" s="615">
        <v>2</v>
      </c>
      <c r="D78" s="616">
        <v>2</v>
      </c>
      <c r="E78" s="91" t="s">
        <v>472</v>
      </c>
      <c r="F78" s="105" t="s">
        <v>473</v>
      </c>
      <c r="G78" s="102">
        <f t="shared" si="2"/>
        <v>0</v>
      </c>
      <c r="H78" s="103">
        <f t="shared" si="3"/>
        <v>0</v>
      </c>
      <c r="I78" s="88"/>
      <c r="J78" s="87"/>
    </row>
    <row r="79" spans="1:15" s="64" customFormat="1" ht="36" hidden="1" x14ac:dyDescent="0.2">
      <c r="A79" s="237"/>
      <c r="B79" s="240"/>
      <c r="C79" s="615"/>
      <c r="D79" s="616"/>
      <c r="E79" s="91" t="s">
        <v>220</v>
      </c>
      <c r="F79" s="105"/>
      <c r="G79" s="102">
        <f t="shared" si="2"/>
        <v>0</v>
      </c>
      <c r="H79" s="103">
        <f t="shared" si="3"/>
        <v>0</v>
      </c>
      <c r="I79" s="88"/>
      <c r="J79" s="87"/>
    </row>
    <row r="80" spans="1:15" s="64" customFormat="1" hidden="1" x14ac:dyDescent="0.2">
      <c r="A80" s="237"/>
      <c r="B80" s="240"/>
      <c r="C80" s="615"/>
      <c r="D80" s="616"/>
      <c r="E80" s="91" t="s">
        <v>221</v>
      </c>
      <c r="F80" s="105"/>
      <c r="G80" s="102">
        <f t="shared" si="2"/>
        <v>0</v>
      </c>
      <c r="H80" s="103">
        <f t="shared" si="3"/>
        <v>0</v>
      </c>
      <c r="I80" s="88"/>
      <c r="J80" s="87"/>
    </row>
    <row r="81" spans="1:15" s="64" customFormat="1" hidden="1" x14ac:dyDescent="0.2">
      <c r="A81" s="237"/>
      <c r="B81" s="240"/>
      <c r="C81" s="615"/>
      <c r="D81" s="616"/>
      <c r="E81" s="91" t="s">
        <v>221</v>
      </c>
      <c r="F81" s="105"/>
      <c r="G81" s="102">
        <f t="shared" si="2"/>
        <v>0</v>
      </c>
      <c r="H81" s="103">
        <f t="shared" si="3"/>
        <v>0</v>
      </c>
      <c r="I81" s="88"/>
      <c r="J81" s="87"/>
    </row>
    <row r="82" spans="1:15" s="64" customFormat="1" hidden="1" x14ac:dyDescent="0.2">
      <c r="A82" s="237">
        <v>2130</v>
      </c>
      <c r="B82" s="230" t="s">
        <v>274</v>
      </c>
      <c r="C82" s="613">
        <v>3</v>
      </c>
      <c r="D82" s="614">
        <v>0</v>
      </c>
      <c r="E82" s="84" t="s">
        <v>474</v>
      </c>
      <c r="F82" s="245" t="s">
        <v>475</v>
      </c>
      <c r="G82" s="102">
        <f t="shared" si="2"/>
        <v>0</v>
      </c>
      <c r="H82" s="103">
        <f t="shared" si="3"/>
        <v>0</v>
      </c>
      <c r="I82" s="88"/>
      <c r="J82" s="87"/>
      <c r="K82" s="63"/>
      <c r="L82" s="63"/>
      <c r="M82" s="63"/>
      <c r="N82" s="63"/>
      <c r="O82" s="63"/>
    </row>
    <row r="83" spans="1:15" s="65" customFormat="1" ht="10.5" hidden="1" customHeight="1" x14ac:dyDescent="0.2">
      <c r="A83" s="237"/>
      <c r="B83" s="230"/>
      <c r="C83" s="613"/>
      <c r="D83" s="614"/>
      <c r="E83" s="91" t="s">
        <v>138</v>
      </c>
      <c r="F83" s="85"/>
      <c r="G83" s="102">
        <f t="shared" si="2"/>
        <v>0</v>
      </c>
      <c r="H83" s="103">
        <f t="shared" si="3"/>
        <v>0</v>
      </c>
      <c r="I83" s="92"/>
      <c r="J83" s="87"/>
      <c r="K83" s="64"/>
      <c r="L83" s="64"/>
      <c r="M83" s="64"/>
      <c r="N83" s="64"/>
      <c r="O83" s="64"/>
    </row>
    <row r="84" spans="1:15" s="64" customFormat="1" ht="24" hidden="1" x14ac:dyDescent="0.2">
      <c r="A84" s="237">
        <v>2131</v>
      </c>
      <c r="B84" s="240" t="s">
        <v>274</v>
      </c>
      <c r="C84" s="615">
        <v>3</v>
      </c>
      <c r="D84" s="616">
        <v>1</v>
      </c>
      <c r="E84" s="91" t="s">
        <v>476</v>
      </c>
      <c r="F84" s="105" t="s">
        <v>477</v>
      </c>
      <c r="G84" s="102">
        <f t="shared" si="2"/>
        <v>0</v>
      </c>
      <c r="H84" s="103">
        <f t="shared" si="3"/>
        <v>0</v>
      </c>
      <c r="I84" s="88"/>
      <c r="J84" s="87"/>
    </row>
    <row r="85" spans="1:15" s="64" customFormat="1" ht="36" hidden="1" x14ac:dyDescent="0.2">
      <c r="A85" s="237"/>
      <c r="B85" s="240"/>
      <c r="C85" s="615"/>
      <c r="D85" s="616"/>
      <c r="E85" s="91" t="s">
        <v>220</v>
      </c>
      <c r="F85" s="105"/>
      <c r="G85" s="102">
        <f t="shared" si="2"/>
        <v>0</v>
      </c>
      <c r="H85" s="103">
        <f t="shared" si="3"/>
        <v>0</v>
      </c>
      <c r="I85" s="88"/>
      <c r="J85" s="87"/>
      <c r="K85" s="65"/>
      <c r="L85" s="65"/>
      <c r="M85" s="65"/>
      <c r="N85" s="65"/>
      <c r="O85" s="65"/>
    </row>
    <row r="86" spans="1:15" s="64" customFormat="1" hidden="1" x14ac:dyDescent="0.2">
      <c r="A86" s="237"/>
      <c r="B86" s="240"/>
      <c r="C86" s="615"/>
      <c r="D86" s="616"/>
      <c r="E86" s="91" t="s">
        <v>221</v>
      </c>
      <c r="F86" s="105"/>
      <c r="G86" s="102">
        <f t="shared" si="2"/>
        <v>0</v>
      </c>
      <c r="H86" s="103">
        <f t="shared" si="3"/>
        <v>0</v>
      </c>
      <c r="I86" s="88"/>
      <c r="J86" s="87"/>
    </row>
    <row r="87" spans="1:15" s="64" customFormat="1" hidden="1" x14ac:dyDescent="0.2">
      <c r="A87" s="237"/>
      <c r="B87" s="240"/>
      <c r="C87" s="615"/>
      <c r="D87" s="616"/>
      <c r="E87" s="91" t="s">
        <v>221</v>
      </c>
      <c r="F87" s="105"/>
      <c r="G87" s="102">
        <f t="shared" si="2"/>
        <v>0</v>
      </c>
      <c r="H87" s="103">
        <f t="shared" si="3"/>
        <v>0</v>
      </c>
      <c r="I87" s="88"/>
      <c r="J87" s="87"/>
    </row>
    <row r="88" spans="1:15" s="64" customFormat="1" ht="14.25" hidden="1" customHeight="1" x14ac:dyDescent="0.2">
      <c r="A88" s="237">
        <v>2132</v>
      </c>
      <c r="B88" s="240" t="s">
        <v>274</v>
      </c>
      <c r="C88" s="615">
        <v>3</v>
      </c>
      <c r="D88" s="616">
        <v>2</v>
      </c>
      <c r="E88" s="91" t="s">
        <v>478</v>
      </c>
      <c r="F88" s="105" t="s">
        <v>479</v>
      </c>
      <c r="G88" s="102">
        <f t="shared" si="2"/>
        <v>0</v>
      </c>
      <c r="H88" s="103">
        <f t="shared" si="3"/>
        <v>0</v>
      </c>
      <c r="I88" s="88"/>
      <c r="J88" s="87"/>
    </row>
    <row r="89" spans="1:15" s="64" customFormat="1" ht="36" hidden="1" x14ac:dyDescent="0.2">
      <c r="A89" s="237"/>
      <c r="B89" s="240"/>
      <c r="C89" s="615"/>
      <c r="D89" s="616"/>
      <c r="E89" s="91" t="s">
        <v>220</v>
      </c>
      <c r="F89" s="105"/>
      <c r="G89" s="102">
        <f t="shared" si="2"/>
        <v>0</v>
      </c>
      <c r="H89" s="103">
        <f t="shared" si="3"/>
        <v>0</v>
      </c>
      <c r="I89" s="88"/>
      <c r="J89" s="87"/>
    </row>
    <row r="90" spans="1:15" s="64" customFormat="1" hidden="1" x14ac:dyDescent="0.2">
      <c r="A90" s="237"/>
      <c r="B90" s="240"/>
      <c r="C90" s="615"/>
      <c r="D90" s="616"/>
      <c r="E90" s="91" t="s">
        <v>221</v>
      </c>
      <c r="F90" s="105"/>
      <c r="G90" s="102">
        <f t="shared" si="2"/>
        <v>0</v>
      </c>
      <c r="H90" s="103">
        <f t="shared" si="3"/>
        <v>0</v>
      </c>
      <c r="I90" s="88"/>
      <c r="J90" s="87"/>
    </row>
    <row r="91" spans="1:15" s="64" customFormat="1" hidden="1" x14ac:dyDescent="0.2">
      <c r="A91" s="237"/>
      <c r="B91" s="240"/>
      <c r="C91" s="615"/>
      <c r="D91" s="616"/>
      <c r="E91" s="91" t="s">
        <v>221</v>
      </c>
      <c r="F91" s="105"/>
      <c r="G91" s="102">
        <f t="shared" si="2"/>
        <v>0</v>
      </c>
      <c r="H91" s="103">
        <f t="shared" si="3"/>
        <v>0</v>
      </c>
      <c r="I91" s="88"/>
      <c r="J91" s="87"/>
    </row>
    <row r="92" spans="1:15" s="64" customFormat="1" hidden="1" x14ac:dyDescent="0.2">
      <c r="A92" s="237">
        <v>2133</v>
      </c>
      <c r="B92" s="240" t="s">
        <v>274</v>
      </c>
      <c r="C92" s="615">
        <v>3</v>
      </c>
      <c r="D92" s="616">
        <v>3</v>
      </c>
      <c r="E92" s="91" t="s">
        <v>480</v>
      </c>
      <c r="F92" s="105" t="s">
        <v>481</v>
      </c>
      <c r="G92" s="102">
        <f t="shared" si="2"/>
        <v>0</v>
      </c>
      <c r="H92" s="103">
        <f t="shared" si="3"/>
        <v>0</v>
      </c>
      <c r="I92" s="88"/>
      <c r="J92" s="87"/>
      <c r="K92" s="63"/>
      <c r="L92" s="63"/>
      <c r="M92" s="63"/>
      <c r="N92" s="63"/>
      <c r="O92" s="63"/>
    </row>
    <row r="93" spans="1:15" s="64" customFormat="1" ht="36" hidden="1" x14ac:dyDescent="0.2">
      <c r="A93" s="237"/>
      <c r="B93" s="240"/>
      <c r="C93" s="615"/>
      <c r="D93" s="616"/>
      <c r="E93" s="91" t="s">
        <v>220</v>
      </c>
      <c r="F93" s="105"/>
      <c r="G93" s="102">
        <f t="shared" si="2"/>
        <v>0</v>
      </c>
      <c r="H93" s="103">
        <f t="shared" si="3"/>
        <v>0</v>
      </c>
      <c r="I93" s="88"/>
      <c r="J93" s="87"/>
    </row>
    <row r="94" spans="1:15" s="64" customFormat="1" hidden="1" x14ac:dyDescent="0.2">
      <c r="A94" s="237"/>
      <c r="B94" s="240"/>
      <c r="C94" s="615"/>
      <c r="D94" s="616"/>
      <c r="E94" s="91" t="s">
        <v>221</v>
      </c>
      <c r="F94" s="105"/>
      <c r="G94" s="102">
        <f t="shared" si="2"/>
        <v>0</v>
      </c>
      <c r="H94" s="103">
        <f t="shared" si="3"/>
        <v>0</v>
      </c>
      <c r="I94" s="88"/>
      <c r="J94" s="87"/>
      <c r="K94" s="65"/>
      <c r="L94" s="65"/>
      <c r="M94" s="65"/>
      <c r="N94" s="65"/>
      <c r="O94" s="65"/>
    </row>
    <row r="95" spans="1:15" s="64" customFormat="1" hidden="1" x14ac:dyDescent="0.2">
      <c r="A95" s="237"/>
      <c r="B95" s="240"/>
      <c r="C95" s="615"/>
      <c r="D95" s="616"/>
      <c r="E95" s="91" t="s">
        <v>221</v>
      </c>
      <c r="F95" s="105"/>
      <c r="G95" s="102">
        <f t="shared" si="2"/>
        <v>0</v>
      </c>
      <c r="H95" s="103">
        <f t="shared" si="3"/>
        <v>0</v>
      </c>
      <c r="I95" s="88"/>
      <c r="J95" s="87"/>
      <c r="K95" s="65"/>
      <c r="L95" s="65"/>
      <c r="M95" s="65"/>
      <c r="N95" s="65"/>
      <c r="O95" s="65"/>
    </row>
    <row r="96" spans="1:15" s="64" customFormat="1" ht="12.75" hidden="1" customHeight="1" x14ac:dyDescent="0.2">
      <c r="A96" s="237">
        <v>2140</v>
      </c>
      <c r="B96" s="230" t="s">
        <v>274</v>
      </c>
      <c r="C96" s="613">
        <v>4</v>
      </c>
      <c r="D96" s="614">
        <v>0</v>
      </c>
      <c r="E96" s="84" t="s">
        <v>482</v>
      </c>
      <c r="F96" s="85" t="s">
        <v>483</v>
      </c>
      <c r="G96" s="102">
        <f t="shared" si="2"/>
        <v>0</v>
      </c>
      <c r="H96" s="103">
        <f t="shared" si="3"/>
        <v>0</v>
      </c>
      <c r="I96" s="88"/>
      <c r="J96" s="87"/>
      <c r="K96" s="65"/>
      <c r="L96" s="65"/>
      <c r="M96" s="65"/>
      <c r="N96" s="65"/>
      <c r="O96" s="65"/>
    </row>
    <row r="97" spans="1:15" s="65" customFormat="1" ht="10.5" hidden="1" customHeight="1" x14ac:dyDescent="0.2">
      <c r="A97" s="237"/>
      <c r="B97" s="230"/>
      <c r="C97" s="613"/>
      <c r="D97" s="614"/>
      <c r="E97" s="91" t="s">
        <v>138</v>
      </c>
      <c r="F97" s="85"/>
      <c r="G97" s="102">
        <f t="shared" si="2"/>
        <v>0</v>
      </c>
      <c r="H97" s="103">
        <f t="shared" si="3"/>
        <v>0</v>
      </c>
      <c r="I97" s="92"/>
      <c r="J97" s="87"/>
    </row>
    <row r="98" spans="1:15" s="64" customFormat="1" hidden="1" x14ac:dyDescent="0.2">
      <c r="A98" s="237">
        <v>2141</v>
      </c>
      <c r="B98" s="240" t="s">
        <v>274</v>
      </c>
      <c r="C98" s="615">
        <v>4</v>
      </c>
      <c r="D98" s="616">
        <v>1</v>
      </c>
      <c r="E98" s="91" t="s">
        <v>484</v>
      </c>
      <c r="F98" s="94" t="s">
        <v>485</v>
      </c>
      <c r="G98" s="102">
        <f t="shared" si="2"/>
        <v>0</v>
      </c>
      <c r="H98" s="103">
        <f t="shared" si="3"/>
        <v>0</v>
      </c>
      <c r="I98" s="88"/>
      <c r="J98" s="87"/>
      <c r="K98" s="65"/>
      <c r="L98" s="65"/>
      <c r="M98" s="65"/>
      <c r="N98" s="65"/>
      <c r="O98" s="65"/>
    </row>
    <row r="99" spans="1:15" s="64" customFormat="1" ht="36" hidden="1" x14ac:dyDescent="0.2">
      <c r="A99" s="237"/>
      <c r="B99" s="240"/>
      <c r="C99" s="615"/>
      <c r="D99" s="616"/>
      <c r="E99" s="91" t="s">
        <v>220</v>
      </c>
      <c r="F99" s="105"/>
      <c r="G99" s="102">
        <f t="shared" si="2"/>
        <v>0</v>
      </c>
      <c r="H99" s="103">
        <f t="shared" si="3"/>
        <v>0</v>
      </c>
      <c r="I99" s="88"/>
      <c r="J99" s="87"/>
    </row>
    <row r="100" spans="1:15" s="64" customFormat="1" hidden="1" x14ac:dyDescent="0.2">
      <c r="A100" s="237"/>
      <c r="B100" s="240"/>
      <c r="C100" s="615"/>
      <c r="D100" s="616"/>
      <c r="E100" s="91" t="s">
        <v>221</v>
      </c>
      <c r="F100" s="105"/>
      <c r="G100" s="102">
        <f t="shared" si="2"/>
        <v>0</v>
      </c>
      <c r="H100" s="103">
        <f t="shared" si="3"/>
        <v>0</v>
      </c>
      <c r="I100" s="88"/>
      <c r="J100" s="87"/>
    </row>
    <row r="101" spans="1:15" s="64" customFormat="1" hidden="1" x14ac:dyDescent="0.2">
      <c r="A101" s="237"/>
      <c r="B101" s="240"/>
      <c r="C101" s="615"/>
      <c r="D101" s="616"/>
      <c r="E101" s="91" t="s">
        <v>221</v>
      </c>
      <c r="F101" s="105"/>
      <c r="G101" s="102">
        <f t="shared" si="2"/>
        <v>0</v>
      </c>
      <c r="H101" s="103">
        <f t="shared" si="3"/>
        <v>0</v>
      </c>
      <c r="I101" s="88"/>
      <c r="J101" s="87"/>
    </row>
    <row r="102" spans="1:15" s="64" customFormat="1" ht="36" hidden="1" x14ac:dyDescent="0.2">
      <c r="A102" s="237">
        <v>2150</v>
      </c>
      <c r="B102" s="230" t="s">
        <v>274</v>
      </c>
      <c r="C102" s="613">
        <v>5</v>
      </c>
      <c r="D102" s="614">
        <v>0</v>
      </c>
      <c r="E102" s="84" t="s">
        <v>486</v>
      </c>
      <c r="F102" s="85" t="s">
        <v>487</v>
      </c>
      <c r="G102" s="102">
        <f t="shared" si="2"/>
        <v>0</v>
      </c>
      <c r="H102" s="103">
        <f t="shared" si="3"/>
        <v>0</v>
      </c>
      <c r="I102" s="88"/>
      <c r="J102" s="87"/>
    </row>
    <row r="103" spans="1:15" s="65" customFormat="1" ht="10.5" hidden="1" customHeight="1" x14ac:dyDescent="0.2">
      <c r="A103" s="237"/>
      <c r="B103" s="230"/>
      <c r="C103" s="613"/>
      <c r="D103" s="614"/>
      <c r="E103" s="91" t="s">
        <v>138</v>
      </c>
      <c r="F103" s="85"/>
      <c r="G103" s="102">
        <f t="shared" si="2"/>
        <v>0</v>
      </c>
      <c r="H103" s="103">
        <f t="shared" si="3"/>
        <v>0</v>
      </c>
      <c r="I103" s="92"/>
      <c r="J103" s="87"/>
      <c r="K103" s="64"/>
      <c r="L103" s="64"/>
      <c r="M103" s="64"/>
      <c r="N103" s="64"/>
      <c r="O103" s="64"/>
    </row>
    <row r="104" spans="1:15" s="64" customFormat="1" ht="24" hidden="1" x14ac:dyDescent="0.2">
      <c r="A104" s="237">
        <v>2151</v>
      </c>
      <c r="B104" s="240" t="s">
        <v>274</v>
      </c>
      <c r="C104" s="615">
        <v>5</v>
      </c>
      <c r="D104" s="616">
        <v>1</v>
      </c>
      <c r="E104" s="91" t="s">
        <v>488</v>
      </c>
      <c r="F104" s="94" t="s">
        <v>489</v>
      </c>
      <c r="G104" s="102">
        <f t="shared" si="2"/>
        <v>0</v>
      </c>
      <c r="H104" s="103">
        <f t="shared" si="3"/>
        <v>0</v>
      </c>
      <c r="I104" s="88"/>
      <c r="J104" s="87"/>
    </row>
    <row r="105" spans="1:15" s="64" customFormat="1" ht="36" hidden="1" x14ac:dyDescent="0.2">
      <c r="A105" s="237"/>
      <c r="B105" s="240"/>
      <c r="C105" s="615"/>
      <c r="D105" s="616"/>
      <c r="E105" s="91" t="s">
        <v>220</v>
      </c>
      <c r="F105" s="105"/>
      <c r="G105" s="102">
        <f t="shared" si="2"/>
        <v>0</v>
      </c>
      <c r="H105" s="103">
        <f t="shared" si="3"/>
        <v>0</v>
      </c>
      <c r="I105" s="88"/>
      <c r="J105" s="87"/>
    </row>
    <row r="106" spans="1:15" s="64" customFormat="1" hidden="1" x14ac:dyDescent="0.2">
      <c r="A106" s="237"/>
      <c r="B106" s="240"/>
      <c r="C106" s="615"/>
      <c r="D106" s="616"/>
      <c r="E106" s="91" t="s">
        <v>221</v>
      </c>
      <c r="F106" s="105"/>
      <c r="G106" s="102">
        <f t="shared" si="2"/>
        <v>0</v>
      </c>
      <c r="H106" s="103">
        <f t="shared" si="3"/>
        <v>0</v>
      </c>
      <c r="I106" s="88"/>
      <c r="J106" s="87"/>
    </row>
    <row r="107" spans="1:15" s="64" customFormat="1" hidden="1" x14ac:dyDescent="0.2">
      <c r="A107" s="237"/>
      <c r="B107" s="240"/>
      <c r="C107" s="615"/>
      <c r="D107" s="616"/>
      <c r="E107" s="91" t="s">
        <v>221</v>
      </c>
      <c r="F107" s="105"/>
      <c r="G107" s="102">
        <f t="shared" si="2"/>
        <v>0</v>
      </c>
      <c r="H107" s="103">
        <f t="shared" si="3"/>
        <v>0</v>
      </c>
      <c r="I107" s="88"/>
      <c r="J107" s="87"/>
    </row>
    <row r="108" spans="1:15" s="64" customFormat="1" ht="28.5" hidden="1" x14ac:dyDescent="0.2">
      <c r="A108" s="237">
        <v>2160</v>
      </c>
      <c r="B108" s="230" t="s">
        <v>274</v>
      </c>
      <c r="C108" s="613">
        <v>6</v>
      </c>
      <c r="D108" s="614">
        <v>0</v>
      </c>
      <c r="E108" s="84" t="s">
        <v>490</v>
      </c>
      <c r="F108" s="85" t="s">
        <v>491</v>
      </c>
      <c r="G108" s="102">
        <f t="shared" si="2"/>
        <v>0</v>
      </c>
      <c r="H108" s="103">
        <f t="shared" si="3"/>
        <v>0</v>
      </c>
      <c r="I108" s="88"/>
      <c r="J108" s="87"/>
    </row>
    <row r="109" spans="1:15" s="65" customFormat="1" ht="10.5" hidden="1" customHeight="1" x14ac:dyDescent="0.2">
      <c r="A109" s="237"/>
      <c r="B109" s="230"/>
      <c r="C109" s="613"/>
      <c r="D109" s="614"/>
      <c r="E109" s="91" t="s">
        <v>138</v>
      </c>
      <c r="F109" s="85"/>
      <c r="G109" s="102">
        <f t="shared" si="2"/>
        <v>0</v>
      </c>
      <c r="H109" s="103">
        <f t="shared" si="3"/>
        <v>0</v>
      </c>
      <c r="I109" s="92"/>
      <c r="J109" s="87"/>
      <c r="K109" s="64"/>
      <c r="L109" s="64"/>
      <c r="M109" s="64"/>
      <c r="N109" s="64"/>
      <c r="O109" s="64"/>
    </row>
    <row r="110" spans="1:15" s="64" customFormat="1" ht="24" hidden="1" x14ac:dyDescent="0.2">
      <c r="A110" s="237">
        <v>2161</v>
      </c>
      <c r="B110" s="240" t="s">
        <v>274</v>
      </c>
      <c r="C110" s="615">
        <v>6</v>
      </c>
      <c r="D110" s="616">
        <v>1</v>
      </c>
      <c r="E110" s="91" t="s">
        <v>492</v>
      </c>
      <c r="F110" s="105" t="s">
        <v>493</v>
      </c>
      <c r="G110" s="102">
        <f t="shared" si="2"/>
        <v>0</v>
      </c>
      <c r="H110" s="103">
        <f t="shared" si="3"/>
        <v>0</v>
      </c>
      <c r="I110" s="88"/>
      <c r="J110" s="87"/>
      <c r="K110" s="65"/>
      <c r="L110" s="65"/>
      <c r="M110" s="65"/>
      <c r="N110" s="65"/>
      <c r="O110" s="65"/>
    </row>
    <row r="111" spans="1:15" s="64" customFormat="1" ht="36" hidden="1" x14ac:dyDescent="0.2">
      <c r="A111" s="237"/>
      <c r="B111" s="240"/>
      <c r="C111" s="615"/>
      <c r="D111" s="616"/>
      <c r="E111" s="91" t="s">
        <v>220</v>
      </c>
      <c r="F111" s="105"/>
      <c r="G111" s="102">
        <f t="shared" si="2"/>
        <v>0</v>
      </c>
      <c r="H111" s="103">
        <f t="shared" si="3"/>
        <v>0</v>
      </c>
      <c r="I111" s="88"/>
      <c r="J111" s="87"/>
    </row>
    <row r="112" spans="1:15" s="64" customFormat="1" hidden="1" x14ac:dyDescent="0.2">
      <c r="A112" s="237"/>
      <c r="B112" s="240"/>
      <c r="C112" s="615"/>
      <c r="D112" s="616"/>
      <c r="E112" s="91" t="s">
        <v>221</v>
      </c>
      <c r="F112" s="105"/>
      <c r="G112" s="102">
        <f t="shared" si="2"/>
        <v>0</v>
      </c>
      <c r="H112" s="103">
        <f t="shared" si="3"/>
        <v>0</v>
      </c>
      <c r="I112" s="88"/>
      <c r="J112" s="87"/>
    </row>
    <row r="113" spans="1:15" s="64" customFormat="1" hidden="1" x14ac:dyDescent="0.2">
      <c r="A113" s="237"/>
      <c r="B113" s="240"/>
      <c r="C113" s="615"/>
      <c r="D113" s="616"/>
      <c r="E113" s="91" t="s">
        <v>221</v>
      </c>
      <c r="F113" s="105"/>
      <c r="G113" s="102">
        <f t="shared" si="2"/>
        <v>0</v>
      </c>
      <c r="H113" s="103">
        <f t="shared" si="3"/>
        <v>0</v>
      </c>
      <c r="I113" s="88"/>
      <c r="J113" s="87"/>
    </row>
    <row r="114" spans="1:15" s="64" customFormat="1" hidden="1" x14ac:dyDescent="0.2">
      <c r="A114" s="237">
        <v>2170</v>
      </c>
      <c r="B114" s="230" t="s">
        <v>274</v>
      </c>
      <c r="C114" s="613">
        <v>7</v>
      </c>
      <c r="D114" s="614">
        <v>0</v>
      </c>
      <c r="E114" s="84" t="s">
        <v>323</v>
      </c>
      <c r="F114" s="105"/>
      <c r="G114" s="102">
        <f t="shared" si="2"/>
        <v>0</v>
      </c>
      <c r="H114" s="103">
        <f t="shared" si="3"/>
        <v>0</v>
      </c>
      <c r="I114" s="88"/>
      <c r="J114" s="87"/>
    </row>
    <row r="115" spans="1:15" s="65" customFormat="1" ht="10.5" hidden="1" customHeight="1" x14ac:dyDescent="0.2">
      <c r="A115" s="237"/>
      <c r="B115" s="230"/>
      <c r="C115" s="613"/>
      <c r="D115" s="614"/>
      <c r="E115" s="91" t="s">
        <v>138</v>
      </c>
      <c r="F115" s="85"/>
      <c r="G115" s="102">
        <f t="shared" si="2"/>
        <v>0</v>
      </c>
      <c r="H115" s="103">
        <f t="shared" si="3"/>
        <v>0</v>
      </c>
      <c r="I115" s="92"/>
      <c r="J115" s="87"/>
      <c r="K115" s="63"/>
      <c r="L115" s="63"/>
      <c r="M115" s="63"/>
      <c r="N115" s="63"/>
      <c r="O115" s="63"/>
    </row>
    <row r="116" spans="1:15" s="64" customFormat="1" hidden="1" x14ac:dyDescent="0.2">
      <c r="A116" s="237">
        <v>2171</v>
      </c>
      <c r="B116" s="240" t="s">
        <v>274</v>
      </c>
      <c r="C116" s="615">
        <v>7</v>
      </c>
      <c r="D116" s="616">
        <v>1</v>
      </c>
      <c r="E116" s="91" t="s">
        <v>323</v>
      </c>
      <c r="F116" s="105"/>
      <c r="G116" s="102">
        <f t="shared" si="2"/>
        <v>0</v>
      </c>
      <c r="H116" s="103">
        <f t="shared" si="3"/>
        <v>0</v>
      </c>
      <c r="I116" s="88"/>
      <c r="J116" s="87"/>
      <c r="K116" s="63"/>
      <c r="L116" s="63"/>
      <c r="M116" s="63"/>
      <c r="N116" s="63"/>
      <c r="O116" s="63"/>
    </row>
    <row r="117" spans="1:15" s="64" customFormat="1" ht="36" hidden="1" x14ac:dyDescent="0.2">
      <c r="A117" s="237"/>
      <c r="B117" s="240"/>
      <c r="C117" s="615"/>
      <c r="D117" s="616"/>
      <c r="E117" s="91" t="s">
        <v>220</v>
      </c>
      <c r="F117" s="105"/>
      <c r="G117" s="102">
        <f t="shared" si="2"/>
        <v>0</v>
      </c>
      <c r="H117" s="103">
        <f t="shared" si="3"/>
        <v>0</v>
      </c>
      <c r="I117" s="88"/>
      <c r="J117" s="87"/>
      <c r="K117" s="63"/>
      <c r="L117" s="63"/>
      <c r="M117" s="63"/>
      <c r="N117" s="63"/>
      <c r="O117" s="63"/>
    </row>
    <row r="118" spans="1:15" s="64" customFormat="1" hidden="1" x14ac:dyDescent="0.2">
      <c r="A118" s="237"/>
      <c r="B118" s="240"/>
      <c r="C118" s="615"/>
      <c r="D118" s="616"/>
      <c r="E118" s="91" t="s">
        <v>221</v>
      </c>
      <c r="F118" s="105"/>
      <c r="G118" s="102">
        <f t="shared" si="2"/>
        <v>0</v>
      </c>
      <c r="H118" s="103">
        <f t="shared" si="3"/>
        <v>0</v>
      </c>
      <c r="I118" s="88"/>
      <c r="J118" s="87"/>
    </row>
    <row r="119" spans="1:15" s="64" customFormat="1" hidden="1" x14ac:dyDescent="0.2">
      <c r="A119" s="237"/>
      <c r="B119" s="240"/>
      <c r="C119" s="615"/>
      <c r="D119" s="616"/>
      <c r="E119" s="91" t="s">
        <v>221</v>
      </c>
      <c r="F119" s="105"/>
      <c r="G119" s="102">
        <f t="shared" si="2"/>
        <v>0</v>
      </c>
      <c r="H119" s="103">
        <f t="shared" si="3"/>
        <v>0</v>
      </c>
      <c r="I119" s="88"/>
      <c r="J119" s="87"/>
    </row>
    <row r="120" spans="1:15" s="64" customFormat="1" ht="29.25" hidden="1" customHeight="1" x14ac:dyDescent="0.2">
      <c r="A120" s="237">
        <v>2180</v>
      </c>
      <c r="B120" s="230" t="s">
        <v>274</v>
      </c>
      <c r="C120" s="613">
        <v>8</v>
      </c>
      <c r="D120" s="614">
        <v>0</v>
      </c>
      <c r="E120" s="84" t="s">
        <v>494</v>
      </c>
      <c r="F120" s="85" t="s">
        <v>495</v>
      </c>
      <c r="G120" s="102">
        <f t="shared" si="2"/>
        <v>0</v>
      </c>
      <c r="H120" s="103">
        <f t="shared" si="3"/>
        <v>0</v>
      </c>
      <c r="I120" s="88"/>
      <c r="J120" s="87"/>
      <c r="K120" s="65"/>
      <c r="L120" s="65"/>
      <c r="M120" s="65"/>
      <c r="N120" s="65"/>
      <c r="O120" s="65"/>
    </row>
    <row r="121" spans="1:15" s="65" customFormat="1" ht="10.5" hidden="1" customHeight="1" x14ac:dyDescent="0.2">
      <c r="A121" s="237"/>
      <c r="B121" s="230"/>
      <c r="C121" s="613"/>
      <c r="D121" s="614"/>
      <c r="E121" s="91" t="s">
        <v>138</v>
      </c>
      <c r="F121" s="85"/>
      <c r="G121" s="102">
        <f t="shared" si="2"/>
        <v>0</v>
      </c>
      <c r="H121" s="103">
        <f t="shared" si="3"/>
        <v>0</v>
      </c>
      <c r="I121" s="92"/>
      <c r="J121" s="87"/>
      <c r="K121" s="64"/>
      <c r="L121" s="64"/>
      <c r="M121" s="64"/>
      <c r="N121" s="64"/>
      <c r="O121" s="64"/>
    </row>
    <row r="122" spans="1:15" s="64" customFormat="1" ht="28.5" hidden="1" x14ac:dyDescent="0.2">
      <c r="A122" s="237">
        <v>2181</v>
      </c>
      <c r="B122" s="240" t="s">
        <v>274</v>
      </c>
      <c r="C122" s="615">
        <v>8</v>
      </c>
      <c r="D122" s="616">
        <v>1</v>
      </c>
      <c r="E122" s="91" t="s">
        <v>494</v>
      </c>
      <c r="F122" s="94" t="s">
        <v>496</v>
      </c>
      <c r="G122" s="102">
        <f t="shared" si="2"/>
        <v>0</v>
      </c>
      <c r="H122" s="103">
        <f t="shared" si="3"/>
        <v>0</v>
      </c>
      <c r="I122" s="88"/>
      <c r="J122" s="87"/>
    </row>
    <row r="123" spans="1:15" s="64" customFormat="1" hidden="1" x14ac:dyDescent="0.2">
      <c r="A123" s="237"/>
      <c r="B123" s="240"/>
      <c r="C123" s="615"/>
      <c r="D123" s="616"/>
      <c r="E123" s="247" t="s">
        <v>138</v>
      </c>
      <c r="F123" s="94"/>
      <c r="G123" s="102">
        <f t="shared" si="2"/>
        <v>0</v>
      </c>
      <c r="H123" s="103">
        <f t="shared" si="3"/>
        <v>0</v>
      </c>
      <c r="I123" s="88"/>
      <c r="J123" s="87"/>
    </row>
    <row r="124" spans="1:15" s="64" customFormat="1" hidden="1" x14ac:dyDescent="0.2">
      <c r="A124" s="237">
        <v>2182</v>
      </c>
      <c r="B124" s="240" t="s">
        <v>274</v>
      </c>
      <c r="C124" s="615">
        <v>8</v>
      </c>
      <c r="D124" s="616">
        <v>1</v>
      </c>
      <c r="E124" s="247" t="s">
        <v>146</v>
      </c>
      <c r="F124" s="94"/>
      <c r="G124" s="102">
        <f t="shared" si="2"/>
        <v>0</v>
      </c>
      <c r="H124" s="103">
        <f t="shared" si="3"/>
        <v>0</v>
      </c>
      <c r="I124" s="88"/>
      <c r="J124" s="87"/>
    </row>
    <row r="125" spans="1:15" s="64" customFormat="1" hidden="1" x14ac:dyDescent="0.2">
      <c r="A125" s="237">
        <v>2183</v>
      </c>
      <c r="B125" s="240" t="s">
        <v>274</v>
      </c>
      <c r="C125" s="615">
        <v>8</v>
      </c>
      <c r="D125" s="616">
        <v>1</v>
      </c>
      <c r="E125" s="247" t="s">
        <v>147</v>
      </c>
      <c r="F125" s="94"/>
      <c r="G125" s="102">
        <f t="shared" si="2"/>
        <v>0</v>
      </c>
      <c r="H125" s="103">
        <f t="shared" si="3"/>
        <v>0</v>
      </c>
      <c r="I125" s="88"/>
      <c r="J125" s="87"/>
    </row>
    <row r="126" spans="1:15" s="64" customFormat="1" ht="24" hidden="1" x14ac:dyDescent="0.2">
      <c r="A126" s="237">
        <v>2184</v>
      </c>
      <c r="B126" s="240" t="s">
        <v>274</v>
      </c>
      <c r="C126" s="615">
        <v>8</v>
      </c>
      <c r="D126" s="616">
        <v>1</v>
      </c>
      <c r="E126" s="247" t="s">
        <v>152</v>
      </c>
      <c r="F126" s="94"/>
      <c r="G126" s="102">
        <f t="shared" si="2"/>
        <v>0</v>
      </c>
      <c r="H126" s="103">
        <f t="shared" si="3"/>
        <v>0</v>
      </c>
      <c r="I126" s="88"/>
      <c r="J126" s="87"/>
    </row>
    <row r="127" spans="1:15" s="64" customFormat="1" ht="36" hidden="1" x14ac:dyDescent="0.2">
      <c r="A127" s="237"/>
      <c r="B127" s="240"/>
      <c r="C127" s="615"/>
      <c r="D127" s="616"/>
      <c r="E127" s="91" t="s">
        <v>220</v>
      </c>
      <c r="F127" s="105"/>
      <c r="G127" s="102">
        <f t="shared" si="2"/>
        <v>0</v>
      </c>
      <c r="H127" s="103">
        <f t="shared" si="3"/>
        <v>0</v>
      </c>
      <c r="I127" s="88"/>
      <c r="J127" s="87"/>
    </row>
    <row r="128" spans="1:15" s="64" customFormat="1" hidden="1" x14ac:dyDescent="0.2">
      <c r="A128" s="237"/>
      <c r="B128" s="240"/>
      <c r="C128" s="615"/>
      <c r="D128" s="616"/>
      <c r="E128" s="91" t="s">
        <v>221</v>
      </c>
      <c r="F128" s="105"/>
      <c r="G128" s="102">
        <f t="shared" si="2"/>
        <v>0</v>
      </c>
      <c r="H128" s="103">
        <f t="shared" si="3"/>
        <v>0</v>
      </c>
      <c r="I128" s="88"/>
      <c r="J128" s="87"/>
    </row>
    <row r="129" spans="1:15" s="64" customFormat="1" hidden="1" x14ac:dyDescent="0.2">
      <c r="A129" s="237"/>
      <c r="B129" s="240"/>
      <c r="C129" s="615"/>
      <c r="D129" s="616"/>
      <c r="E129" s="91" t="s">
        <v>221</v>
      </c>
      <c r="F129" s="105"/>
      <c r="G129" s="102">
        <f t="shared" si="2"/>
        <v>0</v>
      </c>
      <c r="H129" s="103">
        <f t="shared" si="3"/>
        <v>0</v>
      </c>
      <c r="I129" s="88"/>
      <c r="J129" s="87"/>
    </row>
    <row r="130" spans="1:15" s="64" customFormat="1" hidden="1" x14ac:dyDescent="0.2">
      <c r="A130" s="237">
        <v>2185</v>
      </c>
      <c r="B130" s="240" t="s">
        <v>283</v>
      </c>
      <c r="C130" s="615">
        <v>8</v>
      </c>
      <c r="D130" s="616">
        <v>1</v>
      </c>
      <c r="E130" s="247"/>
      <c r="F130" s="94"/>
      <c r="G130" s="102">
        <f t="shared" si="2"/>
        <v>0</v>
      </c>
      <c r="H130" s="103">
        <f t="shared" si="3"/>
        <v>0</v>
      </c>
      <c r="I130" s="88"/>
      <c r="J130" s="87"/>
      <c r="K130" s="63"/>
      <c r="L130" s="63"/>
      <c r="M130" s="63"/>
      <c r="N130" s="63"/>
      <c r="O130" s="63"/>
    </row>
    <row r="131" spans="1:15" s="63" customFormat="1" ht="40.5" hidden="1" customHeight="1" x14ac:dyDescent="0.2">
      <c r="A131" s="248">
        <v>2200</v>
      </c>
      <c r="B131" s="230" t="s">
        <v>275</v>
      </c>
      <c r="C131" s="613">
        <v>0</v>
      </c>
      <c r="D131" s="614">
        <v>0</v>
      </c>
      <c r="E131" s="233" t="s">
        <v>928</v>
      </c>
      <c r="F131" s="101" t="s">
        <v>497</v>
      </c>
      <c r="G131" s="102">
        <f t="shared" si="2"/>
        <v>0</v>
      </c>
      <c r="H131" s="103">
        <f t="shared" si="3"/>
        <v>0</v>
      </c>
      <c r="I131" s="88"/>
      <c r="J131" s="87"/>
      <c r="K131" s="64"/>
      <c r="L131" s="64"/>
      <c r="M131" s="64"/>
      <c r="N131" s="64"/>
      <c r="O131" s="64"/>
    </row>
    <row r="132" spans="1:15" s="64" customFormat="1" ht="11.25" hidden="1" customHeight="1" x14ac:dyDescent="0.2">
      <c r="A132" s="235"/>
      <c r="B132" s="230"/>
      <c r="C132" s="610"/>
      <c r="D132" s="611"/>
      <c r="E132" s="91" t="s">
        <v>137</v>
      </c>
      <c r="F132" s="236"/>
      <c r="G132" s="102">
        <f t="shared" si="2"/>
        <v>0</v>
      </c>
      <c r="H132" s="103">
        <f t="shared" si="3"/>
        <v>0</v>
      </c>
      <c r="I132" s="88"/>
      <c r="J132" s="87"/>
    </row>
    <row r="133" spans="1:15" s="64" customFormat="1" hidden="1" x14ac:dyDescent="0.2">
      <c r="A133" s="237">
        <v>2210</v>
      </c>
      <c r="B133" s="230" t="s">
        <v>275</v>
      </c>
      <c r="C133" s="615">
        <v>1</v>
      </c>
      <c r="D133" s="616">
        <v>0</v>
      </c>
      <c r="E133" s="84" t="s">
        <v>498</v>
      </c>
      <c r="F133" s="249" t="s">
        <v>499</v>
      </c>
      <c r="G133" s="102">
        <f t="shared" si="2"/>
        <v>0</v>
      </c>
      <c r="H133" s="103">
        <f t="shared" si="3"/>
        <v>0</v>
      </c>
      <c r="I133" s="88"/>
      <c r="J133" s="87"/>
    </row>
    <row r="134" spans="1:15" s="65" customFormat="1" ht="10.5" hidden="1" customHeight="1" x14ac:dyDescent="0.2">
      <c r="A134" s="237"/>
      <c r="B134" s="230"/>
      <c r="C134" s="613"/>
      <c r="D134" s="614"/>
      <c r="E134" s="91" t="s">
        <v>138</v>
      </c>
      <c r="F134" s="85"/>
      <c r="G134" s="102">
        <f t="shared" si="2"/>
        <v>0</v>
      </c>
      <c r="H134" s="103">
        <f t="shared" si="3"/>
        <v>0</v>
      </c>
      <c r="I134" s="92"/>
      <c r="J134" s="87"/>
    </row>
    <row r="135" spans="1:15" s="64" customFormat="1" hidden="1" x14ac:dyDescent="0.2">
      <c r="A135" s="237">
        <v>2211</v>
      </c>
      <c r="B135" s="240" t="s">
        <v>275</v>
      </c>
      <c r="C135" s="615">
        <v>1</v>
      </c>
      <c r="D135" s="616">
        <v>1</v>
      </c>
      <c r="E135" s="91" t="s">
        <v>500</v>
      </c>
      <c r="F135" s="94" t="s">
        <v>501</v>
      </c>
      <c r="G135" s="102">
        <f t="shared" si="2"/>
        <v>0</v>
      </c>
      <c r="H135" s="103">
        <f t="shared" si="3"/>
        <v>0</v>
      </c>
      <c r="I135" s="88"/>
      <c r="J135" s="87"/>
    </row>
    <row r="136" spans="1:15" s="64" customFormat="1" ht="36" hidden="1" x14ac:dyDescent="0.2">
      <c r="A136" s="237"/>
      <c r="B136" s="240"/>
      <c r="C136" s="615"/>
      <c r="D136" s="616"/>
      <c r="E136" s="91" t="s">
        <v>220</v>
      </c>
      <c r="F136" s="105"/>
      <c r="G136" s="102">
        <f t="shared" si="2"/>
        <v>0</v>
      </c>
      <c r="H136" s="103">
        <f t="shared" si="3"/>
        <v>0</v>
      </c>
      <c r="I136" s="88"/>
      <c r="J136" s="87"/>
    </row>
    <row r="137" spans="1:15" s="64" customFormat="1" hidden="1" x14ac:dyDescent="0.2">
      <c r="A137" s="237"/>
      <c r="B137" s="240"/>
      <c r="C137" s="615"/>
      <c r="D137" s="616"/>
      <c r="E137" s="91" t="s">
        <v>221</v>
      </c>
      <c r="F137" s="105"/>
      <c r="G137" s="102">
        <f t="shared" ref="G137:G200" si="4">I137</f>
        <v>0</v>
      </c>
      <c r="H137" s="103">
        <f t="shared" ref="H137:H200" si="5">I137+J137</f>
        <v>0</v>
      </c>
      <c r="I137" s="88"/>
      <c r="J137" s="87"/>
    </row>
    <row r="138" spans="1:15" s="64" customFormat="1" hidden="1" x14ac:dyDescent="0.2">
      <c r="A138" s="237"/>
      <c r="B138" s="240"/>
      <c r="C138" s="615"/>
      <c r="D138" s="616"/>
      <c r="E138" s="91" t="s">
        <v>221</v>
      </c>
      <c r="F138" s="105"/>
      <c r="G138" s="102">
        <f t="shared" si="4"/>
        <v>0</v>
      </c>
      <c r="H138" s="103">
        <f t="shared" si="5"/>
        <v>0</v>
      </c>
      <c r="I138" s="88"/>
      <c r="J138" s="87"/>
    </row>
    <row r="139" spans="1:15" s="64" customFormat="1" hidden="1" x14ac:dyDescent="0.2">
      <c r="A139" s="237">
        <v>2220</v>
      </c>
      <c r="B139" s="230" t="s">
        <v>275</v>
      </c>
      <c r="C139" s="613">
        <v>2</v>
      </c>
      <c r="D139" s="614">
        <v>0</v>
      </c>
      <c r="E139" s="84" t="s">
        <v>502</v>
      </c>
      <c r="F139" s="249" t="s">
        <v>503</v>
      </c>
      <c r="G139" s="102">
        <f t="shared" si="4"/>
        <v>0</v>
      </c>
      <c r="H139" s="103">
        <f t="shared" si="5"/>
        <v>0</v>
      </c>
      <c r="I139" s="88"/>
      <c r="J139" s="87"/>
      <c r="K139" s="65"/>
      <c r="L139" s="65"/>
      <c r="M139" s="65"/>
      <c r="N139" s="65"/>
      <c r="O139" s="65"/>
    </row>
    <row r="140" spans="1:15" s="65" customFormat="1" ht="10.5" hidden="1" customHeight="1" x14ac:dyDescent="0.2">
      <c r="A140" s="237"/>
      <c r="B140" s="230"/>
      <c r="C140" s="613"/>
      <c r="D140" s="614"/>
      <c r="E140" s="91" t="s">
        <v>138</v>
      </c>
      <c r="F140" s="85"/>
      <c r="G140" s="102">
        <f t="shared" si="4"/>
        <v>0</v>
      </c>
      <c r="H140" s="103">
        <f t="shared" si="5"/>
        <v>0</v>
      </c>
      <c r="I140" s="92"/>
      <c r="J140" s="87"/>
      <c r="K140" s="64"/>
      <c r="L140" s="64"/>
      <c r="M140" s="64"/>
      <c r="N140" s="64"/>
      <c r="O140" s="64"/>
    </row>
    <row r="141" spans="1:15" s="64" customFormat="1" hidden="1" x14ac:dyDescent="0.2">
      <c r="A141" s="237">
        <v>2221</v>
      </c>
      <c r="B141" s="240" t="s">
        <v>275</v>
      </c>
      <c r="C141" s="615">
        <v>2</v>
      </c>
      <c r="D141" s="616">
        <v>1</v>
      </c>
      <c r="E141" s="91" t="s">
        <v>504</v>
      </c>
      <c r="F141" s="94" t="s">
        <v>505</v>
      </c>
      <c r="G141" s="102">
        <f t="shared" si="4"/>
        <v>0</v>
      </c>
      <c r="H141" s="103">
        <f t="shared" si="5"/>
        <v>0</v>
      </c>
      <c r="I141" s="88"/>
      <c r="J141" s="87"/>
    </row>
    <row r="142" spans="1:15" s="64" customFormat="1" ht="36" hidden="1" x14ac:dyDescent="0.2">
      <c r="A142" s="237"/>
      <c r="B142" s="240"/>
      <c r="C142" s="615"/>
      <c r="D142" s="616"/>
      <c r="E142" s="91" t="s">
        <v>220</v>
      </c>
      <c r="F142" s="105"/>
      <c r="G142" s="102">
        <f t="shared" si="4"/>
        <v>0</v>
      </c>
      <c r="H142" s="103">
        <f t="shared" si="5"/>
        <v>0</v>
      </c>
      <c r="I142" s="88"/>
      <c r="J142" s="87"/>
    </row>
    <row r="143" spans="1:15" s="64" customFormat="1" hidden="1" x14ac:dyDescent="0.2">
      <c r="A143" s="237"/>
      <c r="B143" s="240"/>
      <c r="C143" s="615"/>
      <c r="D143" s="616"/>
      <c r="E143" s="91" t="s">
        <v>221</v>
      </c>
      <c r="F143" s="105"/>
      <c r="G143" s="102">
        <f t="shared" si="4"/>
        <v>0</v>
      </c>
      <c r="H143" s="103">
        <f t="shared" si="5"/>
        <v>0</v>
      </c>
      <c r="I143" s="88"/>
      <c r="J143" s="87"/>
    </row>
    <row r="144" spans="1:15" s="64" customFormat="1" hidden="1" x14ac:dyDescent="0.2">
      <c r="A144" s="237"/>
      <c r="B144" s="240"/>
      <c r="C144" s="615"/>
      <c r="D144" s="616"/>
      <c r="E144" s="91" t="s">
        <v>221</v>
      </c>
      <c r="F144" s="105"/>
      <c r="G144" s="102">
        <f t="shared" si="4"/>
        <v>0</v>
      </c>
      <c r="H144" s="103">
        <f t="shared" si="5"/>
        <v>0</v>
      </c>
      <c r="I144" s="88"/>
      <c r="J144" s="87"/>
      <c r="K144" s="63"/>
      <c r="L144" s="63"/>
      <c r="M144" s="63"/>
      <c r="N144" s="63"/>
      <c r="O144" s="63"/>
    </row>
    <row r="145" spans="1:15" s="64" customFormat="1" hidden="1" x14ac:dyDescent="0.2">
      <c r="A145" s="237">
        <v>2230</v>
      </c>
      <c r="B145" s="230" t="s">
        <v>275</v>
      </c>
      <c r="C145" s="615">
        <v>3</v>
      </c>
      <c r="D145" s="616">
        <v>0</v>
      </c>
      <c r="E145" s="84" t="s">
        <v>506</v>
      </c>
      <c r="F145" s="249" t="s">
        <v>507</v>
      </c>
      <c r="G145" s="102">
        <f t="shared" si="4"/>
        <v>0</v>
      </c>
      <c r="H145" s="103">
        <f t="shared" si="5"/>
        <v>0</v>
      </c>
      <c r="I145" s="88"/>
      <c r="J145" s="87"/>
    </row>
    <row r="146" spans="1:15" s="65" customFormat="1" ht="10.5" hidden="1" customHeight="1" x14ac:dyDescent="0.2">
      <c r="A146" s="237"/>
      <c r="B146" s="230"/>
      <c r="C146" s="613"/>
      <c r="D146" s="614"/>
      <c r="E146" s="91" t="s">
        <v>138</v>
      </c>
      <c r="F146" s="85"/>
      <c r="G146" s="102">
        <f t="shared" si="4"/>
        <v>0</v>
      </c>
      <c r="H146" s="103">
        <f t="shared" si="5"/>
        <v>0</v>
      </c>
      <c r="I146" s="92"/>
      <c r="J146" s="87"/>
    </row>
    <row r="147" spans="1:15" s="64" customFormat="1" hidden="1" x14ac:dyDescent="0.2">
      <c r="A147" s="237">
        <v>2231</v>
      </c>
      <c r="B147" s="240" t="s">
        <v>275</v>
      </c>
      <c r="C147" s="615">
        <v>3</v>
      </c>
      <c r="D147" s="616">
        <v>1</v>
      </c>
      <c r="E147" s="91" t="s">
        <v>508</v>
      </c>
      <c r="F147" s="94" t="s">
        <v>509</v>
      </c>
      <c r="G147" s="102">
        <f t="shared" si="4"/>
        <v>0</v>
      </c>
      <c r="H147" s="103">
        <f t="shared" si="5"/>
        <v>0</v>
      </c>
      <c r="I147" s="88"/>
      <c r="J147" s="87"/>
    </row>
    <row r="148" spans="1:15" s="64" customFormat="1" ht="36" hidden="1" x14ac:dyDescent="0.2">
      <c r="A148" s="237"/>
      <c r="B148" s="240"/>
      <c r="C148" s="615"/>
      <c r="D148" s="616"/>
      <c r="E148" s="91" t="s">
        <v>220</v>
      </c>
      <c r="F148" s="105"/>
      <c r="G148" s="102">
        <f t="shared" si="4"/>
        <v>0</v>
      </c>
      <c r="H148" s="103">
        <f t="shared" si="5"/>
        <v>0</v>
      </c>
      <c r="I148" s="88"/>
      <c r="J148" s="87"/>
    </row>
    <row r="149" spans="1:15" s="64" customFormat="1" hidden="1" x14ac:dyDescent="0.2">
      <c r="A149" s="237"/>
      <c r="B149" s="240"/>
      <c r="C149" s="615"/>
      <c r="D149" s="616"/>
      <c r="E149" s="91" t="s">
        <v>221</v>
      </c>
      <c r="F149" s="105"/>
      <c r="G149" s="102">
        <f t="shared" si="4"/>
        <v>0</v>
      </c>
      <c r="H149" s="103">
        <f t="shared" si="5"/>
        <v>0</v>
      </c>
      <c r="I149" s="88"/>
      <c r="J149" s="87"/>
    </row>
    <row r="150" spans="1:15" s="64" customFormat="1" hidden="1" x14ac:dyDescent="0.2">
      <c r="A150" s="237"/>
      <c r="B150" s="240"/>
      <c r="C150" s="615"/>
      <c r="D150" s="616"/>
      <c r="E150" s="91" t="s">
        <v>221</v>
      </c>
      <c r="F150" s="105"/>
      <c r="G150" s="102">
        <f t="shared" si="4"/>
        <v>0</v>
      </c>
      <c r="H150" s="103">
        <f t="shared" si="5"/>
        <v>0</v>
      </c>
      <c r="I150" s="88"/>
      <c r="J150" s="87"/>
    </row>
    <row r="151" spans="1:15" s="64" customFormat="1" ht="24" hidden="1" x14ac:dyDescent="0.2">
      <c r="A151" s="237">
        <v>2240</v>
      </c>
      <c r="B151" s="230" t="s">
        <v>275</v>
      </c>
      <c r="C151" s="613">
        <v>4</v>
      </c>
      <c r="D151" s="614">
        <v>0</v>
      </c>
      <c r="E151" s="84" t="s">
        <v>510</v>
      </c>
      <c r="F151" s="85" t="s">
        <v>511</v>
      </c>
      <c r="G151" s="102">
        <f t="shared" si="4"/>
        <v>0</v>
      </c>
      <c r="H151" s="103">
        <f t="shared" si="5"/>
        <v>0</v>
      </c>
      <c r="I151" s="88"/>
      <c r="J151" s="87"/>
    </row>
    <row r="152" spans="1:15" s="65" customFormat="1" ht="10.5" hidden="1" customHeight="1" x14ac:dyDescent="0.2">
      <c r="A152" s="237"/>
      <c r="B152" s="230"/>
      <c r="C152" s="613"/>
      <c r="D152" s="614"/>
      <c r="E152" s="91" t="s">
        <v>138</v>
      </c>
      <c r="F152" s="85"/>
      <c r="G152" s="102">
        <f t="shared" si="4"/>
        <v>0</v>
      </c>
      <c r="H152" s="103">
        <f t="shared" si="5"/>
        <v>0</v>
      </c>
      <c r="I152" s="92"/>
      <c r="J152" s="87"/>
      <c r="K152" s="64"/>
      <c r="L152" s="64"/>
      <c r="M152" s="64"/>
      <c r="N152" s="64"/>
      <c r="O152" s="64"/>
    </row>
    <row r="153" spans="1:15" s="64" customFormat="1" ht="24" hidden="1" x14ac:dyDescent="0.2">
      <c r="A153" s="237">
        <v>2241</v>
      </c>
      <c r="B153" s="240" t="s">
        <v>275</v>
      </c>
      <c r="C153" s="615">
        <v>4</v>
      </c>
      <c r="D153" s="616">
        <v>1</v>
      </c>
      <c r="E153" s="91" t="s">
        <v>510</v>
      </c>
      <c r="F153" s="94" t="s">
        <v>511</v>
      </c>
      <c r="G153" s="102">
        <f t="shared" si="4"/>
        <v>0</v>
      </c>
      <c r="H153" s="103">
        <f t="shared" si="5"/>
        <v>0</v>
      </c>
      <c r="I153" s="88"/>
      <c r="J153" s="87"/>
    </row>
    <row r="154" spans="1:15" s="65" customFormat="1" ht="10.5" hidden="1" customHeight="1" x14ac:dyDescent="0.2">
      <c r="A154" s="237"/>
      <c r="B154" s="230"/>
      <c r="C154" s="613"/>
      <c r="D154" s="614"/>
      <c r="E154" s="91" t="s">
        <v>138</v>
      </c>
      <c r="F154" s="85"/>
      <c r="G154" s="102">
        <f t="shared" si="4"/>
        <v>0</v>
      </c>
      <c r="H154" s="103">
        <f t="shared" si="5"/>
        <v>0</v>
      </c>
      <c r="I154" s="92"/>
      <c r="J154" s="87"/>
      <c r="K154" s="64"/>
      <c r="L154" s="64"/>
      <c r="M154" s="64"/>
      <c r="N154" s="64"/>
      <c r="O154" s="64"/>
    </row>
    <row r="155" spans="1:15" s="64" customFormat="1" hidden="1" x14ac:dyDescent="0.2">
      <c r="A155" s="237">
        <v>2250</v>
      </c>
      <c r="B155" s="230" t="s">
        <v>275</v>
      </c>
      <c r="C155" s="613">
        <v>5</v>
      </c>
      <c r="D155" s="614">
        <v>0</v>
      </c>
      <c r="E155" s="84" t="s">
        <v>512</v>
      </c>
      <c r="F155" s="85" t="s">
        <v>513</v>
      </c>
      <c r="G155" s="102">
        <f t="shared" si="4"/>
        <v>0</v>
      </c>
      <c r="H155" s="103">
        <f t="shared" si="5"/>
        <v>0</v>
      </c>
      <c r="I155" s="88"/>
      <c r="J155" s="87"/>
    </row>
    <row r="156" spans="1:15" s="65" customFormat="1" ht="10.5" hidden="1" customHeight="1" x14ac:dyDescent="0.2">
      <c r="A156" s="237"/>
      <c r="B156" s="230"/>
      <c r="C156" s="613"/>
      <c r="D156" s="614"/>
      <c r="E156" s="91" t="s">
        <v>138</v>
      </c>
      <c r="F156" s="85"/>
      <c r="G156" s="102">
        <f t="shared" si="4"/>
        <v>0</v>
      </c>
      <c r="H156" s="103">
        <f t="shared" si="5"/>
        <v>0</v>
      </c>
      <c r="I156" s="92"/>
      <c r="J156" s="87"/>
    </row>
    <row r="157" spans="1:15" s="64" customFormat="1" hidden="1" x14ac:dyDescent="0.2">
      <c r="A157" s="237">
        <v>2251</v>
      </c>
      <c r="B157" s="240" t="s">
        <v>275</v>
      </c>
      <c r="C157" s="615">
        <v>5</v>
      </c>
      <c r="D157" s="616">
        <v>1</v>
      </c>
      <c r="E157" s="91" t="s">
        <v>512</v>
      </c>
      <c r="F157" s="94" t="s">
        <v>514</v>
      </c>
      <c r="G157" s="102">
        <f t="shared" si="4"/>
        <v>0</v>
      </c>
      <c r="H157" s="103">
        <f t="shared" si="5"/>
        <v>0</v>
      </c>
      <c r="I157" s="88"/>
      <c r="J157" s="87"/>
      <c r="K157" s="65"/>
      <c r="L157" s="65"/>
      <c r="M157" s="65"/>
      <c r="N157" s="65"/>
      <c r="O157" s="65"/>
    </row>
    <row r="158" spans="1:15" s="64" customFormat="1" ht="36" hidden="1" x14ac:dyDescent="0.2">
      <c r="A158" s="237"/>
      <c r="B158" s="240"/>
      <c r="C158" s="615"/>
      <c r="D158" s="616"/>
      <c r="E158" s="91" t="s">
        <v>220</v>
      </c>
      <c r="F158" s="105"/>
      <c r="G158" s="102">
        <f t="shared" si="4"/>
        <v>0</v>
      </c>
      <c r="H158" s="103">
        <f t="shared" si="5"/>
        <v>0</v>
      </c>
      <c r="I158" s="88"/>
      <c r="J158" s="87"/>
      <c r="K158" s="65"/>
      <c r="L158" s="65"/>
      <c r="M158" s="65"/>
      <c r="N158" s="65"/>
      <c r="O158" s="65"/>
    </row>
    <row r="159" spans="1:15" s="64" customFormat="1" hidden="1" x14ac:dyDescent="0.2">
      <c r="A159" s="237"/>
      <c r="B159" s="240"/>
      <c r="C159" s="615"/>
      <c r="D159" s="616"/>
      <c r="E159" s="91" t="s">
        <v>221</v>
      </c>
      <c r="F159" s="105"/>
      <c r="G159" s="102">
        <f t="shared" si="4"/>
        <v>0</v>
      </c>
      <c r="H159" s="103">
        <f t="shared" si="5"/>
        <v>0</v>
      </c>
      <c r="I159" s="88"/>
      <c r="J159" s="87"/>
    </row>
    <row r="160" spans="1:15" s="64" customFormat="1" hidden="1" x14ac:dyDescent="0.2">
      <c r="A160" s="237"/>
      <c r="B160" s="240"/>
      <c r="C160" s="615"/>
      <c r="D160" s="616"/>
      <c r="E160" s="91" t="s">
        <v>221</v>
      </c>
      <c r="F160" s="105"/>
      <c r="G160" s="102">
        <f t="shared" si="4"/>
        <v>0</v>
      </c>
      <c r="H160" s="103">
        <f t="shared" si="5"/>
        <v>0</v>
      </c>
      <c r="I160" s="88"/>
      <c r="J160" s="87"/>
    </row>
    <row r="161" spans="1:15" s="63" customFormat="1" ht="58.5" hidden="1" customHeight="1" x14ac:dyDescent="0.2">
      <c r="A161" s="248">
        <v>2300</v>
      </c>
      <c r="B161" s="250" t="s">
        <v>276</v>
      </c>
      <c r="C161" s="613">
        <v>0</v>
      </c>
      <c r="D161" s="614">
        <v>0</v>
      </c>
      <c r="E161" s="100" t="s">
        <v>929</v>
      </c>
      <c r="F161" s="101" t="s">
        <v>515</v>
      </c>
      <c r="G161" s="102">
        <f t="shared" si="4"/>
        <v>0</v>
      </c>
      <c r="H161" s="103">
        <f t="shared" si="5"/>
        <v>0</v>
      </c>
      <c r="I161" s="88"/>
      <c r="J161" s="87"/>
      <c r="K161" s="64"/>
      <c r="L161" s="64"/>
      <c r="M161" s="64"/>
      <c r="N161" s="64"/>
      <c r="O161" s="64"/>
    </row>
    <row r="162" spans="1:15" s="64" customFormat="1" ht="11.25" hidden="1" customHeight="1" x14ac:dyDescent="0.2">
      <c r="A162" s="235"/>
      <c r="B162" s="230"/>
      <c r="C162" s="610"/>
      <c r="D162" s="611"/>
      <c r="E162" s="91" t="s">
        <v>137</v>
      </c>
      <c r="F162" s="236"/>
      <c r="G162" s="102">
        <f t="shared" si="4"/>
        <v>0</v>
      </c>
      <c r="H162" s="103">
        <f t="shared" si="5"/>
        <v>0</v>
      </c>
      <c r="I162" s="88"/>
      <c r="J162" s="87"/>
    </row>
    <row r="163" spans="1:15" s="64" customFormat="1" hidden="1" x14ac:dyDescent="0.2">
      <c r="A163" s="237">
        <v>2310</v>
      </c>
      <c r="B163" s="250" t="s">
        <v>276</v>
      </c>
      <c r="C163" s="613">
        <v>1</v>
      </c>
      <c r="D163" s="614">
        <v>0</v>
      </c>
      <c r="E163" s="84" t="s">
        <v>60</v>
      </c>
      <c r="F163" s="85" t="s">
        <v>517</v>
      </c>
      <c r="G163" s="102">
        <f t="shared" si="4"/>
        <v>0</v>
      </c>
      <c r="H163" s="103">
        <f t="shared" si="5"/>
        <v>0</v>
      </c>
      <c r="I163" s="88"/>
      <c r="J163" s="87"/>
    </row>
    <row r="164" spans="1:15" s="65" customFormat="1" ht="10.5" hidden="1" customHeight="1" x14ac:dyDescent="0.2">
      <c r="A164" s="237"/>
      <c r="B164" s="230"/>
      <c r="C164" s="613"/>
      <c r="D164" s="614"/>
      <c r="E164" s="91" t="s">
        <v>138</v>
      </c>
      <c r="F164" s="85"/>
      <c r="G164" s="102">
        <f t="shared" si="4"/>
        <v>0</v>
      </c>
      <c r="H164" s="103">
        <f t="shared" si="5"/>
        <v>0</v>
      </c>
      <c r="I164" s="92"/>
      <c r="J164" s="87"/>
      <c r="K164" s="64"/>
      <c r="L164" s="64"/>
      <c r="M164" s="64"/>
      <c r="N164" s="64"/>
      <c r="O164" s="64"/>
    </row>
    <row r="165" spans="1:15" s="64" customFormat="1" hidden="1" x14ac:dyDescent="0.2">
      <c r="A165" s="237">
        <v>2311</v>
      </c>
      <c r="B165" s="251" t="s">
        <v>276</v>
      </c>
      <c r="C165" s="615">
        <v>1</v>
      </c>
      <c r="D165" s="616">
        <v>1</v>
      </c>
      <c r="E165" s="91" t="s">
        <v>516</v>
      </c>
      <c r="F165" s="94" t="s">
        <v>518</v>
      </c>
      <c r="G165" s="102">
        <f t="shared" si="4"/>
        <v>0</v>
      </c>
      <c r="H165" s="103">
        <f t="shared" si="5"/>
        <v>0</v>
      </c>
      <c r="I165" s="88"/>
      <c r="J165" s="87"/>
    </row>
    <row r="166" spans="1:15" s="64" customFormat="1" ht="36" hidden="1" x14ac:dyDescent="0.2">
      <c r="A166" s="237"/>
      <c r="B166" s="240"/>
      <c r="C166" s="615"/>
      <c r="D166" s="616"/>
      <c r="E166" s="91" t="s">
        <v>220</v>
      </c>
      <c r="F166" s="105"/>
      <c r="G166" s="102">
        <f t="shared" si="4"/>
        <v>0</v>
      </c>
      <c r="H166" s="103">
        <f t="shared" si="5"/>
        <v>0</v>
      </c>
      <c r="I166" s="88"/>
      <c r="J166" s="87"/>
    </row>
    <row r="167" spans="1:15" s="64" customFormat="1" hidden="1" x14ac:dyDescent="0.2">
      <c r="A167" s="237"/>
      <c r="B167" s="240"/>
      <c r="C167" s="615"/>
      <c r="D167" s="616"/>
      <c r="E167" s="91" t="s">
        <v>221</v>
      </c>
      <c r="F167" s="105"/>
      <c r="G167" s="102">
        <f t="shared" si="4"/>
        <v>0</v>
      </c>
      <c r="H167" s="103">
        <f t="shared" si="5"/>
        <v>0</v>
      </c>
      <c r="I167" s="88"/>
      <c r="J167" s="87"/>
      <c r="K167" s="65"/>
      <c r="L167" s="65"/>
      <c r="M167" s="65"/>
      <c r="N167" s="65"/>
      <c r="O167" s="65"/>
    </row>
    <row r="168" spans="1:15" s="64" customFormat="1" hidden="1" x14ac:dyDescent="0.2">
      <c r="A168" s="237"/>
      <c r="B168" s="240"/>
      <c r="C168" s="615"/>
      <c r="D168" s="616"/>
      <c r="E168" s="91" t="s">
        <v>221</v>
      </c>
      <c r="F168" s="105"/>
      <c r="G168" s="102">
        <f t="shared" si="4"/>
        <v>0</v>
      </c>
      <c r="H168" s="103">
        <f t="shared" si="5"/>
        <v>0</v>
      </c>
      <c r="I168" s="88"/>
      <c r="J168" s="87"/>
    </row>
    <row r="169" spans="1:15" s="64" customFormat="1" hidden="1" x14ac:dyDescent="0.2">
      <c r="A169" s="237">
        <v>2312</v>
      </c>
      <c r="B169" s="251" t="s">
        <v>276</v>
      </c>
      <c r="C169" s="615">
        <v>1</v>
      </c>
      <c r="D169" s="616">
        <v>2</v>
      </c>
      <c r="E169" s="91" t="s">
        <v>61</v>
      </c>
      <c r="F169" s="94"/>
      <c r="G169" s="102">
        <f t="shared" si="4"/>
        <v>0</v>
      </c>
      <c r="H169" s="103">
        <f t="shared" si="5"/>
        <v>0</v>
      </c>
      <c r="I169" s="88"/>
      <c r="J169" s="87"/>
    </row>
    <row r="170" spans="1:15" s="64" customFormat="1" ht="36" hidden="1" x14ac:dyDescent="0.2">
      <c r="A170" s="237"/>
      <c r="B170" s="240"/>
      <c r="C170" s="615"/>
      <c r="D170" s="616"/>
      <c r="E170" s="91" t="s">
        <v>220</v>
      </c>
      <c r="F170" s="105"/>
      <c r="G170" s="102">
        <f t="shared" si="4"/>
        <v>0</v>
      </c>
      <c r="H170" s="103">
        <f t="shared" si="5"/>
        <v>0</v>
      </c>
      <c r="I170" s="88"/>
      <c r="J170" s="87"/>
    </row>
    <row r="171" spans="1:15" s="64" customFormat="1" hidden="1" x14ac:dyDescent="0.2">
      <c r="A171" s="237"/>
      <c r="B171" s="240"/>
      <c r="C171" s="615"/>
      <c r="D171" s="616"/>
      <c r="E171" s="91" t="s">
        <v>221</v>
      </c>
      <c r="F171" s="105"/>
      <c r="G171" s="102">
        <f t="shared" si="4"/>
        <v>0</v>
      </c>
      <c r="H171" s="103">
        <f t="shared" si="5"/>
        <v>0</v>
      </c>
      <c r="I171" s="88"/>
      <c r="J171" s="87"/>
    </row>
    <row r="172" spans="1:15" s="64" customFormat="1" hidden="1" x14ac:dyDescent="0.2">
      <c r="A172" s="237"/>
      <c r="B172" s="240"/>
      <c r="C172" s="615"/>
      <c r="D172" s="616"/>
      <c r="E172" s="91" t="s">
        <v>221</v>
      </c>
      <c r="F172" s="105"/>
      <c r="G172" s="102">
        <f t="shared" si="4"/>
        <v>0</v>
      </c>
      <c r="H172" s="103">
        <f t="shared" si="5"/>
        <v>0</v>
      </c>
      <c r="I172" s="88"/>
      <c r="J172" s="87"/>
    </row>
    <row r="173" spans="1:15" s="64" customFormat="1" hidden="1" x14ac:dyDescent="0.2">
      <c r="A173" s="237">
        <v>2313</v>
      </c>
      <c r="B173" s="251" t="s">
        <v>276</v>
      </c>
      <c r="C173" s="615">
        <v>1</v>
      </c>
      <c r="D173" s="616">
        <v>3</v>
      </c>
      <c r="E173" s="91" t="s">
        <v>62</v>
      </c>
      <c r="F173" s="94"/>
      <c r="G173" s="102">
        <f t="shared" si="4"/>
        <v>0</v>
      </c>
      <c r="H173" s="103">
        <f t="shared" si="5"/>
        <v>0</v>
      </c>
      <c r="I173" s="88"/>
      <c r="J173" s="87"/>
    </row>
    <row r="174" spans="1:15" s="64" customFormat="1" ht="36" hidden="1" x14ac:dyDescent="0.2">
      <c r="A174" s="237"/>
      <c r="B174" s="240"/>
      <c r="C174" s="615"/>
      <c r="D174" s="616"/>
      <c r="E174" s="91" t="s">
        <v>220</v>
      </c>
      <c r="F174" s="105"/>
      <c r="G174" s="102">
        <f t="shared" si="4"/>
        <v>0</v>
      </c>
      <c r="H174" s="103">
        <f t="shared" si="5"/>
        <v>0</v>
      </c>
      <c r="I174" s="88"/>
      <c r="J174" s="87"/>
    </row>
    <row r="175" spans="1:15" s="64" customFormat="1" hidden="1" x14ac:dyDescent="0.2">
      <c r="A175" s="237"/>
      <c r="B175" s="240"/>
      <c r="C175" s="615"/>
      <c r="D175" s="616"/>
      <c r="E175" s="91" t="s">
        <v>221</v>
      </c>
      <c r="F175" s="105"/>
      <c r="G175" s="102">
        <f t="shared" si="4"/>
        <v>0</v>
      </c>
      <c r="H175" s="103">
        <f t="shared" si="5"/>
        <v>0</v>
      </c>
      <c r="I175" s="88"/>
      <c r="J175" s="87"/>
    </row>
    <row r="176" spans="1:15" s="64" customFormat="1" hidden="1" x14ac:dyDescent="0.2">
      <c r="A176" s="237"/>
      <c r="B176" s="240"/>
      <c r="C176" s="615"/>
      <c r="D176" s="616"/>
      <c r="E176" s="91" t="s">
        <v>221</v>
      </c>
      <c r="F176" s="105"/>
      <c r="G176" s="102">
        <f t="shared" si="4"/>
        <v>0</v>
      </c>
      <c r="H176" s="103">
        <f t="shared" si="5"/>
        <v>0</v>
      </c>
      <c r="I176" s="88"/>
      <c r="J176" s="87"/>
    </row>
    <row r="177" spans="1:15" s="64" customFormat="1" hidden="1" x14ac:dyDescent="0.2">
      <c r="A177" s="237">
        <v>2320</v>
      </c>
      <c r="B177" s="250" t="s">
        <v>276</v>
      </c>
      <c r="C177" s="613">
        <v>2</v>
      </c>
      <c r="D177" s="614">
        <v>0</v>
      </c>
      <c r="E177" s="84" t="s">
        <v>63</v>
      </c>
      <c r="F177" s="85" t="s">
        <v>519</v>
      </c>
      <c r="G177" s="102">
        <f t="shared" si="4"/>
        <v>0</v>
      </c>
      <c r="H177" s="103">
        <f t="shared" si="5"/>
        <v>0</v>
      </c>
      <c r="I177" s="88"/>
      <c r="J177" s="87"/>
    </row>
    <row r="178" spans="1:15" s="65" customFormat="1" ht="10.5" hidden="1" customHeight="1" x14ac:dyDescent="0.2">
      <c r="A178" s="237"/>
      <c r="B178" s="230"/>
      <c r="C178" s="613"/>
      <c r="D178" s="614"/>
      <c r="E178" s="91" t="s">
        <v>138</v>
      </c>
      <c r="F178" s="85"/>
      <c r="G178" s="102">
        <f t="shared" si="4"/>
        <v>0</v>
      </c>
      <c r="H178" s="103">
        <f t="shared" si="5"/>
        <v>0</v>
      </c>
      <c r="I178" s="92"/>
      <c r="J178" s="87"/>
      <c r="K178" s="64"/>
      <c r="L178" s="64"/>
      <c r="M178" s="64"/>
      <c r="N178" s="64"/>
      <c r="O178" s="64"/>
    </row>
    <row r="179" spans="1:15" s="64" customFormat="1" hidden="1" x14ac:dyDescent="0.2">
      <c r="A179" s="237">
        <v>2321</v>
      </c>
      <c r="B179" s="251" t="s">
        <v>276</v>
      </c>
      <c r="C179" s="615">
        <v>2</v>
      </c>
      <c r="D179" s="616">
        <v>1</v>
      </c>
      <c r="E179" s="91" t="s">
        <v>64</v>
      </c>
      <c r="F179" s="94" t="s">
        <v>520</v>
      </c>
      <c r="G179" s="102">
        <f t="shared" si="4"/>
        <v>0</v>
      </c>
      <c r="H179" s="103">
        <f t="shared" si="5"/>
        <v>0</v>
      </c>
      <c r="I179" s="88"/>
      <c r="J179" s="87"/>
    </row>
    <row r="180" spans="1:15" s="64" customFormat="1" ht="36" hidden="1" x14ac:dyDescent="0.2">
      <c r="A180" s="237"/>
      <c r="B180" s="240"/>
      <c r="C180" s="615"/>
      <c r="D180" s="616"/>
      <c r="E180" s="91" t="s">
        <v>220</v>
      </c>
      <c r="F180" s="105"/>
      <c r="G180" s="102">
        <f t="shared" si="4"/>
        <v>0</v>
      </c>
      <c r="H180" s="103">
        <f t="shared" si="5"/>
        <v>0</v>
      </c>
      <c r="I180" s="88"/>
      <c r="J180" s="87"/>
    </row>
    <row r="181" spans="1:15" s="64" customFormat="1" hidden="1" x14ac:dyDescent="0.2">
      <c r="A181" s="237"/>
      <c r="B181" s="240"/>
      <c r="C181" s="615"/>
      <c r="D181" s="616"/>
      <c r="E181" s="91" t="s">
        <v>221</v>
      </c>
      <c r="F181" s="105"/>
      <c r="G181" s="102">
        <f t="shared" si="4"/>
        <v>0</v>
      </c>
      <c r="H181" s="103">
        <f t="shared" si="5"/>
        <v>0</v>
      </c>
      <c r="I181" s="88"/>
      <c r="J181" s="87"/>
    </row>
    <row r="182" spans="1:15" s="64" customFormat="1" hidden="1" x14ac:dyDescent="0.2">
      <c r="A182" s="237"/>
      <c r="B182" s="240"/>
      <c r="C182" s="615"/>
      <c r="D182" s="616"/>
      <c r="E182" s="91" t="s">
        <v>221</v>
      </c>
      <c r="F182" s="105"/>
      <c r="G182" s="102">
        <f t="shared" si="4"/>
        <v>0</v>
      </c>
      <c r="H182" s="103">
        <f t="shared" si="5"/>
        <v>0</v>
      </c>
      <c r="I182" s="88"/>
      <c r="J182" s="87"/>
    </row>
    <row r="183" spans="1:15" s="64" customFormat="1" ht="24" hidden="1" x14ac:dyDescent="0.2">
      <c r="A183" s="237">
        <v>2330</v>
      </c>
      <c r="B183" s="250" t="s">
        <v>276</v>
      </c>
      <c r="C183" s="613">
        <v>3</v>
      </c>
      <c r="D183" s="614">
        <v>0</v>
      </c>
      <c r="E183" s="84" t="s">
        <v>65</v>
      </c>
      <c r="F183" s="85" t="s">
        <v>521</v>
      </c>
      <c r="G183" s="102">
        <f t="shared" si="4"/>
        <v>0</v>
      </c>
      <c r="H183" s="103">
        <f t="shared" si="5"/>
        <v>0</v>
      </c>
      <c r="I183" s="88"/>
      <c r="J183" s="87"/>
    </row>
    <row r="184" spans="1:15" s="65" customFormat="1" ht="10.5" hidden="1" customHeight="1" x14ac:dyDescent="0.2">
      <c r="A184" s="237"/>
      <c r="B184" s="230"/>
      <c r="C184" s="613"/>
      <c r="D184" s="614"/>
      <c r="E184" s="91" t="s">
        <v>138</v>
      </c>
      <c r="F184" s="85"/>
      <c r="G184" s="102">
        <f t="shared" si="4"/>
        <v>0</v>
      </c>
      <c r="H184" s="103">
        <f t="shared" si="5"/>
        <v>0</v>
      </c>
      <c r="I184" s="92"/>
      <c r="J184" s="87"/>
      <c r="K184" s="64"/>
      <c r="L184" s="64"/>
      <c r="M184" s="64"/>
      <c r="N184" s="64"/>
      <c r="O184" s="64"/>
    </row>
    <row r="185" spans="1:15" s="64" customFormat="1" hidden="1" x14ac:dyDescent="0.2">
      <c r="A185" s="237">
        <v>2331</v>
      </c>
      <c r="B185" s="251" t="s">
        <v>276</v>
      </c>
      <c r="C185" s="615">
        <v>3</v>
      </c>
      <c r="D185" s="616">
        <v>1</v>
      </c>
      <c r="E185" s="91" t="s">
        <v>522</v>
      </c>
      <c r="F185" s="94" t="s">
        <v>523</v>
      </c>
      <c r="G185" s="102">
        <f t="shared" si="4"/>
        <v>0</v>
      </c>
      <c r="H185" s="103">
        <f t="shared" si="5"/>
        <v>0</v>
      </c>
      <c r="I185" s="88"/>
      <c r="J185" s="87"/>
    </row>
    <row r="186" spans="1:15" s="64" customFormat="1" ht="36" hidden="1" x14ac:dyDescent="0.2">
      <c r="A186" s="237"/>
      <c r="B186" s="240"/>
      <c r="C186" s="615"/>
      <c r="D186" s="616"/>
      <c r="E186" s="91" t="s">
        <v>220</v>
      </c>
      <c r="F186" s="105"/>
      <c r="G186" s="102">
        <f t="shared" si="4"/>
        <v>0</v>
      </c>
      <c r="H186" s="103">
        <f t="shared" si="5"/>
        <v>0</v>
      </c>
      <c r="I186" s="88"/>
      <c r="J186" s="87"/>
    </row>
    <row r="187" spans="1:15" s="64" customFormat="1" hidden="1" x14ac:dyDescent="0.2">
      <c r="A187" s="237"/>
      <c r="B187" s="240"/>
      <c r="C187" s="615"/>
      <c r="D187" s="616"/>
      <c r="E187" s="91" t="s">
        <v>221</v>
      </c>
      <c r="F187" s="105"/>
      <c r="G187" s="102">
        <f t="shared" si="4"/>
        <v>0</v>
      </c>
      <c r="H187" s="103">
        <f t="shared" si="5"/>
        <v>0</v>
      </c>
      <c r="I187" s="88"/>
      <c r="J187" s="87"/>
    </row>
    <row r="188" spans="1:15" s="64" customFormat="1" hidden="1" x14ac:dyDescent="0.2">
      <c r="A188" s="237"/>
      <c r="B188" s="240"/>
      <c r="C188" s="615"/>
      <c r="D188" s="616"/>
      <c r="E188" s="91" t="s">
        <v>221</v>
      </c>
      <c r="F188" s="105"/>
      <c r="G188" s="102">
        <f t="shared" si="4"/>
        <v>0</v>
      </c>
      <c r="H188" s="103">
        <f t="shared" si="5"/>
        <v>0</v>
      </c>
      <c r="I188" s="88"/>
      <c r="J188" s="87"/>
    </row>
    <row r="189" spans="1:15" s="64" customFormat="1" hidden="1" x14ac:dyDescent="0.2">
      <c r="A189" s="237">
        <v>2332</v>
      </c>
      <c r="B189" s="251" t="s">
        <v>276</v>
      </c>
      <c r="C189" s="615">
        <v>3</v>
      </c>
      <c r="D189" s="616">
        <v>2</v>
      </c>
      <c r="E189" s="91" t="s">
        <v>66</v>
      </c>
      <c r="F189" s="94"/>
      <c r="G189" s="102">
        <f t="shared" si="4"/>
        <v>0</v>
      </c>
      <c r="H189" s="103">
        <f t="shared" si="5"/>
        <v>0</v>
      </c>
      <c r="I189" s="88"/>
      <c r="J189" s="87"/>
    </row>
    <row r="190" spans="1:15" s="64" customFormat="1" ht="36" hidden="1" x14ac:dyDescent="0.2">
      <c r="A190" s="237"/>
      <c r="B190" s="240"/>
      <c r="C190" s="615"/>
      <c r="D190" s="616"/>
      <c r="E190" s="91" t="s">
        <v>220</v>
      </c>
      <c r="F190" s="105"/>
      <c r="G190" s="102">
        <f t="shared" si="4"/>
        <v>0</v>
      </c>
      <c r="H190" s="103">
        <f t="shared" si="5"/>
        <v>0</v>
      </c>
      <c r="I190" s="88"/>
      <c r="J190" s="87"/>
    </row>
    <row r="191" spans="1:15" s="64" customFormat="1" hidden="1" x14ac:dyDescent="0.2">
      <c r="A191" s="237"/>
      <c r="B191" s="240"/>
      <c r="C191" s="615"/>
      <c r="D191" s="616"/>
      <c r="E191" s="91" t="s">
        <v>221</v>
      </c>
      <c r="F191" s="105"/>
      <c r="G191" s="102">
        <f t="shared" si="4"/>
        <v>0</v>
      </c>
      <c r="H191" s="103">
        <f t="shared" si="5"/>
        <v>0</v>
      </c>
      <c r="I191" s="88"/>
      <c r="J191" s="87"/>
    </row>
    <row r="192" spans="1:15" s="64" customFormat="1" hidden="1" x14ac:dyDescent="0.2">
      <c r="A192" s="237"/>
      <c r="B192" s="240"/>
      <c r="C192" s="615"/>
      <c r="D192" s="616"/>
      <c r="E192" s="91" t="s">
        <v>221</v>
      </c>
      <c r="F192" s="105"/>
      <c r="G192" s="102">
        <f t="shared" si="4"/>
        <v>0</v>
      </c>
      <c r="H192" s="103">
        <f t="shared" si="5"/>
        <v>0</v>
      </c>
      <c r="I192" s="88"/>
      <c r="J192" s="87"/>
    </row>
    <row r="193" spans="1:15" s="64" customFormat="1" hidden="1" x14ac:dyDescent="0.2">
      <c r="A193" s="237">
        <v>2340</v>
      </c>
      <c r="B193" s="250" t="s">
        <v>276</v>
      </c>
      <c r="C193" s="613">
        <v>4</v>
      </c>
      <c r="D193" s="614">
        <v>0</v>
      </c>
      <c r="E193" s="84" t="s">
        <v>67</v>
      </c>
      <c r="F193" s="94"/>
      <c r="G193" s="102">
        <f t="shared" si="4"/>
        <v>0</v>
      </c>
      <c r="H193" s="103">
        <f t="shared" si="5"/>
        <v>0</v>
      </c>
      <c r="I193" s="88"/>
      <c r="J193" s="87"/>
    </row>
    <row r="194" spans="1:15" s="65" customFormat="1" ht="10.5" hidden="1" customHeight="1" x14ac:dyDescent="0.2">
      <c r="A194" s="237"/>
      <c r="B194" s="230"/>
      <c r="C194" s="613"/>
      <c r="D194" s="614"/>
      <c r="E194" s="91" t="s">
        <v>138</v>
      </c>
      <c r="F194" s="85"/>
      <c r="G194" s="102">
        <f t="shared" si="4"/>
        <v>0</v>
      </c>
      <c r="H194" s="103">
        <f t="shared" si="5"/>
        <v>0</v>
      </c>
      <c r="I194" s="92"/>
      <c r="J194" s="87"/>
      <c r="K194" s="64"/>
      <c r="L194" s="64"/>
      <c r="M194" s="64"/>
      <c r="N194" s="64"/>
      <c r="O194" s="64"/>
    </row>
    <row r="195" spans="1:15" s="64" customFormat="1" hidden="1" x14ac:dyDescent="0.2">
      <c r="A195" s="237">
        <v>2341</v>
      </c>
      <c r="B195" s="251" t="s">
        <v>276</v>
      </c>
      <c r="C195" s="615">
        <v>4</v>
      </c>
      <c r="D195" s="616">
        <v>1</v>
      </c>
      <c r="E195" s="91" t="s">
        <v>67</v>
      </c>
      <c r="F195" s="94"/>
      <c r="G195" s="102">
        <f t="shared" si="4"/>
        <v>0</v>
      </c>
      <c r="H195" s="103">
        <f t="shared" si="5"/>
        <v>0</v>
      </c>
      <c r="I195" s="88"/>
      <c r="J195" s="87"/>
    </row>
    <row r="196" spans="1:15" s="64" customFormat="1" ht="36" hidden="1" x14ac:dyDescent="0.2">
      <c r="A196" s="237"/>
      <c r="B196" s="240"/>
      <c r="C196" s="615"/>
      <c r="D196" s="616"/>
      <c r="E196" s="91" t="s">
        <v>220</v>
      </c>
      <c r="F196" s="105"/>
      <c r="G196" s="102">
        <f t="shared" si="4"/>
        <v>0</v>
      </c>
      <c r="H196" s="103">
        <f t="shared" si="5"/>
        <v>0</v>
      </c>
      <c r="I196" s="88"/>
      <c r="J196" s="87"/>
    </row>
    <row r="197" spans="1:15" s="64" customFormat="1" hidden="1" x14ac:dyDescent="0.2">
      <c r="A197" s="237"/>
      <c r="B197" s="240"/>
      <c r="C197" s="615"/>
      <c r="D197" s="616"/>
      <c r="E197" s="91" t="s">
        <v>221</v>
      </c>
      <c r="F197" s="105"/>
      <c r="G197" s="102">
        <f t="shared" si="4"/>
        <v>0</v>
      </c>
      <c r="H197" s="103">
        <f t="shared" si="5"/>
        <v>0</v>
      </c>
      <c r="I197" s="88"/>
      <c r="J197" s="87"/>
    </row>
    <row r="198" spans="1:15" s="64" customFormat="1" hidden="1" x14ac:dyDescent="0.2">
      <c r="A198" s="237"/>
      <c r="B198" s="240"/>
      <c r="C198" s="615"/>
      <c r="D198" s="616"/>
      <c r="E198" s="91" t="s">
        <v>221</v>
      </c>
      <c r="F198" s="105"/>
      <c r="G198" s="102">
        <f t="shared" si="4"/>
        <v>0</v>
      </c>
      <c r="H198" s="103">
        <f t="shared" si="5"/>
        <v>0</v>
      </c>
      <c r="I198" s="88"/>
      <c r="J198" s="87"/>
    </row>
    <row r="199" spans="1:15" s="64" customFormat="1" hidden="1" x14ac:dyDescent="0.2">
      <c r="A199" s="237">
        <v>2350</v>
      </c>
      <c r="B199" s="250" t="s">
        <v>276</v>
      </c>
      <c r="C199" s="613">
        <v>5</v>
      </c>
      <c r="D199" s="614">
        <v>0</v>
      </c>
      <c r="E199" s="84" t="s">
        <v>524</v>
      </c>
      <c r="F199" s="85" t="s">
        <v>525</v>
      </c>
      <c r="G199" s="102">
        <f t="shared" si="4"/>
        <v>0</v>
      </c>
      <c r="H199" s="103">
        <f t="shared" si="5"/>
        <v>0</v>
      </c>
      <c r="I199" s="88"/>
      <c r="J199" s="87"/>
    </row>
    <row r="200" spans="1:15" s="65" customFormat="1" ht="10.5" hidden="1" customHeight="1" x14ac:dyDescent="0.2">
      <c r="A200" s="237"/>
      <c r="B200" s="230"/>
      <c r="C200" s="613"/>
      <c r="D200" s="614"/>
      <c r="E200" s="91" t="s">
        <v>138</v>
      </c>
      <c r="F200" s="85"/>
      <c r="G200" s="102">
        <f t="shared" si="4"/>
        <v>0</v>
      </c>
      <c r="H200" s="103">
        <f t="shared" si="5"/>
        <v>0</v>
      </c>
      <c r="I200" s="92"/>
      <c r="J200" s="87"/>
      <c r="K200" s="64"/>
      <c r="L200" s="64"/>
      <c r="M200" s="64"/>
      <c r="N200" s="64"/>
      <c r="O200" s="64"/>
    </row>
    <row r="201" spans="1:15" s="64" customFormat="1" hidden="1" x14ac:dyDescent="0.2">
      <c r="A201" s="237">
        <v>2351</v>
      </c>
      <c r="B201" s="251" t="s">
        <v>276</v>
      </c>
      <c r="C201" s="615">
        <v>5</v>
      </c>
      <c r="D201" s="616">
        <v>1</v>
      </c>
      <c r="E201" s="91" t="s">
        <v>526</v>
      </c>
      <c r="F201" s="94" t="s">
        <v>525</v>
      </c>
      <c r="G201" s="102">
        <f t="shared" ref="G201:G266" si="6">I201</f>
        <v>0</v>
      </c>
      <c r="H201" s="103">
        <f t="shared" ref="H201:H266" si="7">I201+J201</f>
        <v>0</v>
      </c>
      <c r="I201" s="88"/>
      <c r="J201" s="87"/>
    </row>
    <row r="202" spans="1:15" s="64" customFormat="1" ht="36" hidden="1" x14ac:dyDescent="0.2">
      <c r="A202" s="237"/>
      <c r="B202" s="240"/>
      <c r="C202" s="615"/>
      <c r="D202" s="616"/>
      <c r="E202" s="91" t="s">
        <v>220</v>
      </c>
      <c r="F202" s="105"/>
      <c r="G202" s="102">
        <f t="shared" si="6"/>
        <v>0</v>
      </c>
      <c r="H202" s="103">
        <f t="shared" si="7"/>
        <v>0</v>
      </c>
      <c r="I202" s="88"/>
      <c r="J202" s="87"/>
    </row>
    <row r="203" spans="1:15" s="64" customFormat="1" hidden="1" x14ac:dyDescent="0.2">
      <c r="A203" s="237"/>
      <c r="B203" s="240"/>
      <c r="C203" s="615"/>
      <c r="D203" s="616"/>
      <c r="E203" s="91" t="s">
        <v>221</v>
      </c>
      <c r="F203" s="105"/>
      <c r="G203" s="102">
        <f t="shared" si="6"/>
        <v>0</v>
      </c>
      <c r="H203" s="103">
        <f t="shared" si="7"/>
        <v>0</v>
      </c>
      <c r="I203" s="88"/>
      <c r="J203" s="87"/>
    </row>
    <row r="204" spans="1:15" s="64" customFormat="1" hidden="1" x14ac:dyDescent="0.2">
      <c r="A204" s="237"/>
      <c r="B204" s="240"/>
      <c r="C204" s="615"/>
      <c r="D204" s="616"/>
      <c r="E204" s="91" t="s">
        <v>221</v>
      </c>
      <c r="F204" s="105"/>
      <c r="G204" s="102">
        <f t="shared" si="6"/>
        <v>0</v>
      </c>
      <c r="H204" s="103">
        <f t="shared" si="7"/>
        <v>0</v>
      </c>
      <c r="I204" s="88"/>
      <c r="J204" s="87"/>
    </row>
    <row r="205" spans="1:15" s="64" customFormat="1" ht="36" hidden="1" x14ac:dyDescent="0.2">
      <c r="A205" s="237">
        <v>2360</v>
      </c>
      <c r="B205" s="250" t="s">
        <v>276</v>
      </c>
      <c r="C205" s="613">
        <v>6</v>
      </c>
      <c r="D205" s="614">
        <v>0</v>
      </c>
      <c r="E205" s="84" t="s">
        <v>171</v>
      </c>
      <c r="F205" s="85" t="s">
        <v>527</v>
      </c>
      <c r="G205" s="102">
        <f t="shared" si="6"/>
        <v>0</v>
      </c>
      <c r="H205" s="103">
        <f t="shared" si="7"/>
        <v>0</v>
      </c>
      <c r="I205" s="88"/>
      <c r="J205" s="87"/>
    </row>
    <row r="206" spans="1:15" s="65" customFormat="1" ht="10.5" hidden="1" customHeight="1" x14ac:dyDescent="0.2">
      <c r="A206" s="237"/>
      <c r="B206" s="230"/>
      <c r="C206" s="613"/>
      <c r="D206" s="614"/>
      <c r="E206" s="91" t="s">
        <v>138</v>
      </c>
      <c r="F206" s="85"/>
      <c r="G206" s="102">
        <f t="shared" si="6"/>
        <v>0</v>
      </c>
      <c r="H206" s="103">
        <f t="shared" si="7"/>
        <v>0</v>
      </c>
      <c r="I206" s="92"/>
      <c r="J206" s="87"/>
      <c r="K206" s="64"/>
      <c r="L206" s="64"/>
      <c r="M206" s="64"/>
      <c r="N206" s="64"/>
      <c r="O206" s="64"/>
    </row>
    <row r="207" spans="1:15" s="64" customFormat="1" ht="24" hidden="1" x14ac:dyDescent="0.2">
      <c r="A207" s="237">
        <v>2361</v>
      </c>
      <c r="B207" s="251" t="s">
        <v>276</v>
      </c>
      <c r="C207" s="615">
        <v>6</v>
      </c>
      <c r="D207" s="616">
        <v>1</v>
      </c>
      <c r="E207" s="91" t="s">
        <v>171</v>
      </c>
      <c r="F207" s="94" t="s">
        <v>528</v>
      </c>
      <c r="G207" s="102">
        <f t="shared" si="6"/>
        <v>0</v>
      </c>
      <c r="H207" s="103">
        <f t="shared" si="7"/>
        <v>0</v>
      </c>
      <c r="I207" s="88"/>
      <c r="J207" s="87"/>
    </row>
    <row r="208" spans="1:15" s="64" customFormat="1" ht="36" hidden="1" x14ac:dyDescent="0.2">
      <c r="A208" s="237"/>
      <c r="B208" s="240"/>
      <c r="C208" s="615"/>
      <c r="D208" s="616"/>
      <c r="E208" s="91" t="s">
        <v>220</v>
      </c>
      <c r="F208" s="105"/>
      <c r="G208" s="102">
        <f t="shared" si="6"/>
        <v>0</v>
      </c>
      <c r="H208" s="103">
        <f t="shared" si="7"/>
        <v>0</v>
      </c>
      <c r="I208" s="88"/>
      <c r="J208" s="87"/>
    </row>
    <row r="209" spans="1:15" s="64" customFormat="1" hidden="1" x14ac:dyDescent="0.2">
      <c r="A209" s="237"/>
      <c r="B209" s="240"/>
      <c r="C209" s="615"/>
      <c r="D209" s="616"/>
      <c r="E209" s="91" t="s">
        <v>221</v>
      </c>
      <c r="F209" s="105"/>
      <c r="G209" s="102">
        <f t="shared" si="6"/>
        <v>0</v>
      </c>
      <c r="H209" s="103">
        <f t="shared" si="7"/>
        <v>0</v>
      </c>
      <c r="I209" s="88"/>
      <c r="J209" s="87"/>
    </row>
    <row r="210" spans="1:15" s="64" customFormat="1" hidden="1" x14ac:dyDescent="0.2">
      <c r="A210" s="237"/>
      <c r="B210" s="240"/>
      <c r="C210" s="615"/>
      <c r="D210" s="616"/>
      <c r="E210" s="91" t="s">
        <v>221</v>
      </c>
      <c r="F210" s="105"/>
      <c r="G210" s="102">
        <f t="shared" si="6"/>
        <v>0</v>
      </c>
      <c r="H210" s="103">
        <f t="shared" si="7"/>
        <v>0</v>
      </c>
      <c r="I210" s="88"/>
      <c r="J210" s="87"/>
    </row>
    <row r="211" spans="1:15" s="64" customFormat="1" ht="28.5" hidden="1" x14ac:dyDescent="0.2">
      <c r="A211" s="237">
        <v>2370</v>
      </c>
      <c r="B211" s="250" t="s">
        <v>276</v>
      </c>
      <c r="C211" s="613">
        <v>7</v>
      </c>
      <c r="D211" s="614">
        <v>0</v>
      </c>
      <c r="E211" s="84" t="s">
        <v>173</v>
      </c>
      <c r="F211" s="85" t="s">
        <v>529</v>
      </c>
      <c r="G211" s="102">
        <f t="shared" si="6"/>
        <v>0</v>
      </c>
      <c r="H211" s="103">
        <f t="shared" si="7"/>
        <v>0</v>
      </c>
      <c r="I211" s="88"/>
      <c r="J211" s="87"/>
    </row>
    <row r="212" spans="1:15" s="65" customFormat="1" ht="10.5" hidden="1" customHeight="1" x14ac:dyDescent="0.2">
      <c r="A212" s="237"/>
      <c r="B212" s="230"/>
      <c r="C212" s="613"/>
      <c r="D212" s="614"/>
      <c r="E212" s="91" t="s">
        <v>138</v>
      </c>
      <c r="F212" s="85"/>
      <c r="G212" s="102">
        <f t="shared" si="6"/>
        <v>0</v>
      </c>
      <c r="H212" s="103">
        <f t="shared" si="7"/>
        <v>0</v>
      </c>
      <c r="I212" s="92"/>
      <c r="J212" s="87"/>
      <c r="K212" s="64"/>
      <c r="L212" s="64"/>
      <c r="M212" s="64"/>
      <c r="N212" s="64"/>
      <c r="O212" s="64"/>
    </row>
    <row r="213" spans="1:15" s="64" customFormat="1" ht="24" hidden="1" x14ac:dyDescent="0.2">
      <c r="A213" s="237">
        <v>2371</v>
      </c>
      <c r="B213" s="251" t="s">
        <v>276</v>
      </c>
      <c r="C213" s="615">
        <v>7</v>
      </c>
      <c r="D213" s="616">
        <v>1</v>
      </c>
      <c r="E213" s="91" t="s">
        <v>173</v>
      </c>
      <c r="F213" s="94" t="s">
        <v>530</v>
      </c>
      <c r="G213" s="102">
        <f t="shared" si="6"/>
        <v>0</v>
      </c>
      <c r="H213" s="103">
        <f t="shared" si="7"/>
        <v>0</v>
      </c>
      <c r="I213" s="88"/>
      <c r="J213" s="87"/>
    </row>
    <row r="214" spans="1:15" s="64" customFormat="1" ht="36" hidden="1" x14ac:dyDescent="0.2">
      <c r="A214" s="237"/>
      <c r="B214" s="240"/>
      <c r="C214" s="615"/>
      <c r="D214" s="616"/>
      <c r="E214" s="91" t="s">
        <v>220</v>
      </c>
      <c r="F214" s="105"/>
      <c r="G214" s="102">
        <f t="shared" si="6"/>
        <v>0</v>
      </c>
      <c r="H214" s="103">
        <f t="shared" si="7"/>
        <v>0</v>
      </c>
      <c r="I214" s="88"/>
      <c r="J214" s="87"/>
    </row>
    <row r="215" spans="1:15" s="64" customFormat="1" hidden="1" x14ac:dyDescent="0.2">
      <c r="A215" s="237"/>
      <c r="B215" s="240"/>
      <c r="C215" s="615"/>
      <c r="D215" s="616"/>
      <c r="E215" s="91" t="s">
        <v>221</v>
      </c>
      <c r="F215" s="105"/>
      <c r="G215" s="102">
        <f t="shared" si="6"/>
        <v>0</v>
      </c>
      <c r="H215" s="103">
        <f t="shared" si="7"/>
        <v>0</v>
      </c>
      <c r="I215" s="88"/>
      <c r="J215" s="87"/>
    </row>
    <row r="216" spans="1:15" s="64" customFormat="1" hidden="1" x14ac:dyDescent="0.2">
      <c r="A216" s="237"/>
      <c r="B216" s="240"/>
      <c r="C216" s="615"/>
      <c r="D216" s="616"/>
      <c r="E216" s="91" t="s">
        <v>221</v>
      </c>
      <c r="F216" s="105"/>
      <c r="G216" s="102">
        <f t="shared" si="6"/>
        <v>0</v>
      </c>
      <c r="H216" s="103">
        <f t="shared" si="7"/>
        <v>0</v>
      </c>
      <c r="I216" s="88"/>
      <c r="J216" s="87"/>
    </row>
    <row r="217" spans="1:15" s="64" customFormat="1" ht="24" x14ac:dyDescent="0.2">
      <c r="A217" s="237"/>
      <c r="B217" s="230" t="s">
        <v>274</v>
      </c>
      <c r="C217" s="613">
        <v>6</v>
      </c>
      <c r="D217" s="614">
        <v>0</v>
      </c>
      <c r="E217" s="84" t="s">
        <v>490</v>
      </c>
      <c r="F217" s="105"/>
      <c r="G217" s="102"/>
      <c r="H217" s="103">
        <f>J217</f>
        <v>4845</v>
      </c>
      <c r="I217" s="88"/>
      <c r="J217" s="87">
        <f>J218</f>
        <v>4845</v>
      </c>
    </row>
    <row r="218" spans="1:15" s="64" customFormat="1" ht="24" x14ac:dyDescent="0.2">
      <c r="A218" s="237"/>
      <c r="B218" s="230" t="s">
        <v>274</v>
      </c>
      <c r="C218" s="613">
        <v>6</v>
      </c>
      <c r="D218" s="614">
        <v>1</v>
      </c>
      <c r="E218" s="91" t="s">
        <v>917</v>
      </c>
      <c r="F218" s="105"/>
      <c r="G218" s="102"/>
      <c r="H218" s="103">
        <f>J218</f>
        <v>4845</v>
      </c>
      <c r="I218" s="88"/>
      <c r="J218" s="87">
        <v>4845</v>
      </c>
    </row>
    <row r="219" spans="1:15" s="63" customFormat="1" ht="40.5" customHeight="1" x14ac:dyDescent="0.2">
      <c r="A219" s="248">
        <v>2200</v>
      </c>
      <c r="B219" s="230" t="s">
        <v>275</v>
      </c>
      <c r="C219" s="238">
        <v>0</v>
      </c>
      <c r="D219" s="239">
        <v>0</v>
      </c>
      <c r="E219" s="233" t="s">
        <v>928</v>
      </c>
      <c r="F219" s="101" t="s">
        <v>497</v>
      </c>
      <c r="G219" s="102">
        <f t="shared" si="6"/>
        <v>3860</v>
      </c>
      <c r="H219" s="103">
        <f t="shared" si="7"/>
        <v>3860</v>
      </c>
      <c r="I219" s="98">
        <f>I221</f>
        <v>3860</v>
      </c>
      <c r="J219" s="87"/>
      <c r="K219" s="64"/>
      <c r="L219" s="64"/>
      <c r="M219" s="64"/>
      <c r="N219" s="64"/>
      <c r="O219" s="64"/>
    </row>
    <row r="220" spans="1:15" s="64" customFormat="1" ht="11.25" customHeight="1" x14ac:dyDescent="0.2">
      <c r="A220" s="235"/>
      <c r="B220" s="230"/>
      <c r="C220" s="231"/>
      <c r="D220" s="232"/>
      <c r="E220" s="91" t="s">
        <v>137</v>
      </c>
      <c r="F220" s="236"/>
      <c r="G220" s="102"/>
      <c r="H220" s="103">
        <f t="shared" si="7"/>
        <v>0</v>
      </c>
      <c r="I220" s="88"/>
      <c r="J220" s="87"/>
    </row>
    <row r="221" spans="1:15" s="64" customFormat="1" x14ac:dyDescent="0.2">
      <c r="A221" s="237">
        <v>2220</v>
      </c>
      <c r="B221" s="230" t="s">
        <v>275</v>
      </c>
      <c r="C221" s="238">
        <v>2</v>
      </c>
      <c r="D221" s="239">
        <v>0</v>
      </c>
      <c r="E221" s="84" t="s">
        <v>502</v>
      </c>
      <c r="F221" s="249" t="s">
        <v>503</v>
      </c>
      <c r="G221" s="102">
        <f t="shared" si="6"/>
        <v>3860</v>
      </c>
      <c r="H221" s="103">
        <f t="shared" si="7"/>
        <v>3860</v>
      </c>
      <c r="I221" s="98">
        <f>I223</f>
        <v>3860</v>
      </c>
      <c r="J221" s="87"/>
    </row>
    <row r="222" spans="1:15" s="65" customFormat="1" ht="10.5" customHeight="1" x14ac:dyDescent="0.2">
      <c r="A222" s="237"/>
      <c r="B222" s="230"/>
      <c r="C222" s="238"/>
      <c r="D222" s="239"/>
      <c r="E222" s="91" t="s">
        <v>138</v>
      </c>
      <c r="F222" s="85"/>
      <c r="G222" s="102"/>
      <c r="H222" s="103">
        <f t="shared" si="7"/>
        <v>0</v>
      </c>
      <c r="I222" s="95"/>
      <c r="J222" s="87"/>
      <c r="K222" s="64"/>
      <c r="L222" s="64"/>
      <c r="M222" s="64"/>
      <c r="N222" s="64"/>
      <c r="O222" s="64"/>
    </row>
    <row r="223" spans="1:15" s="64" customFormat="1" x14ac:dyDescent="0.2">
      <c r="A223" s="237">
        <v>2221</v>
      </c>
      <c r="B223" s="240" t="s">
        <v>275</v>
      </c>
      <c r="C223" s="241">
        <v>2</v>
      </c>
      <c r="D223" s="242">
        <v>1</v>
      </c>
      <c r="E223" s="91" t="s">
        <v>504</v>
      </c>
      <c r="F223" s="94" t="s">
        <v>505</v>
      </c>
      <c r="G223" s="102">
        <f t="shared" si="6"/>
        <v>3860</v>
      </c>
      <c r="H223" s="103">
        <f t="shared" si="7"/>
        <v>3860</v>
      </c>
      <c r="I223" s="98">
        <f>I225+I226+I227+I228</f>
        <v>3860</v>
      </c>
      <c r="J223" s="87"/>
    </row>
    <row r="224" spans="1:15" s="64" customFormat="1" ht="36" x14ac:dyDescent="0.2">
      <c r="A224" s="237"/>
      <c r="B224" s="240"/>
      <c r="C224" s="241"/>
      <c r="D224" s="242"/>
      <c r="E224" s="91" t="s">
        <v>220</v>
      </c>
      <c r="F224" s="94"/>
      <c r="G224" s="102"/>
      <c r="H224" s="103">
        <f t="shared" si="7"/>
        <v>0</v>
      </c>
      <c r="I224" s="88"/>
      <c r="J224" s="87"/>
    </row>
    <row r="225" spans="1:15" s="64" customFormat="1" ht="16.5" thickBot="1" x14ac:dyDescent="0.25">
      <c r="A225" s="237"/>
      <c r="B225" s="240"/>
      <c r="C225" s="615"/>
      <c r="D225" s="616"/>
      <c r="E225" s="115" t="s">
        <v>99</v>
      </c>
      <c r="F225" s="105"/>
      <c r="G225" s="102">
        <f t="shared" si="6"/>
        <v>900</v>
      </c>
      <c r="H225" s="103">
        <f t="shared" si="7"/>
        <v>900</v>
      </c>
      <c r="I225" s="88">
        <v>900</v>
      </c>
      <c r="J225" s="87"/>
    </row>
    <row r="226" spans="1:15" s="64" customFormat="1" x14ac:dyDescent="0.2">
      <c r="A226" s="237"/>
      <c r="B226" s="240"/>
      <c r="C226" s="241"/>
      <c r="D226" s="242"/>
      <c r="E226" s="302" t="s">
        <v>100</v>
      </c>
      <c r="F226" s="94"/>
      <c r="G226" s="102">
        <f t="shared" si="6"/>
        <v>500</v>
      </c>
      <c r="H226" s="103">
        <f t="shared" si="7"/>
        <v>500</v>
      </c>
      <c r="I226" s="98">
        <v>500</v>
      </c>
      <c r="J226" s="87"/>
    </row>
    <row r="227" spans="1:15" s="64" customFormat="1" x14ac:dyDescent="0.2">
      <c r="A227" s="237"/>
      <c r="B227" s="240"/>
      <c r="C227" s="241"/>
      <c r="D227" s="242"/>
      <c r="E227" s="83" t="s">
        <v>112</v>
      </c>
      <c r="F227" s="94"/>
      <c r="G227" s="102">
        <f t="shared" si="6"/>
        <v>560</v>
      </c>
      <c r="H227" s="103">
        <f t="shared" si="7"/>
        <v>560</v>
      </c>
      <c r="I227" s="98">
        <v>560</v>
      </c>
      <c r="J227" s="87"/>
    </row>
    <row r="228" spans="1:15" s="64" customFormat="1" ht="16.5" thickBot="1" x14ac:dyDescent="0.25">
      <c r="A228" s="237"/>
      <c r="B228" s="240"/>
      <c r="C228" s="241"/>
      <c r="D228" s="242"/>
      <c r="E228" s="327" t="s">
        <v>116</v>
      </c>
      <c r="F228" s="94"/>
      <c r="G228" s="102">
        <f t="shared" si="6"/>
        <v>1900</v>
      </c>
      <c r="H228" s="103">
        <f t="shared" si="7"/>
        <v>1900</v>
      </c>
      <c r="I228" s="98">
        <v>1900</v>
      </c>
      <c r="J228" s="87"/>
    </row>
    <row r="229" spans="1:15" s="63" customFormat="1" ht="52.5" customHeight="1" x14ac:dyDescent="0.2">
      <c r="A229" s="248">
        <v>2400</v>
      </c>
      <c r="B229" s="250" t="s">
        <v>280</v>
      </c>
      <c r="C229" s="613">
        <v>0</v>
      </c>
      <c r="D229" s="614">
        <v>0</v>
      </c>
      <c r="E229" s="100" t="s">
        <v>930</v>
      </c>
      <c r="F229" s="101" t="s">
        <v>531</v>
      </c>
      <c r="G229" s="102">
        <f t="shared" si="6"/>
        <v>29560</v>
      </c>
      <c r="H229" s="103">
        <f t="shared" si="7"/>
        <v>29560</v>
      </c>
      <c r="I229" s="95">
        <f>I241+I252+I248</f>
        <v>29560</v>
      </c>
      <c r="J229" s="87"/>
      <c r="K229" s="64"/>
      <c r="L229" s="64"/>
      <c r="M229" s="64"/>
      <c r="N229" s="64"/>
      <c r="O229" s="64"/>
    </row>
    <row r="230" spans="1:15" s="64" customFormat="1" ht="11.25" customHeight="1" x14ac:dyDescent="0.2">
      <c r="A230" s="235"/>
      <c r="B230" s="230"/>
      <c r="C230" s="610"/>
      <c r="D230" s="611"/>
      <c r="E230" s="91" t="s">
        <v>137</v>
      </c>
      <c r="F230" s="236"/>
      <c r="G230" s="102"/>
      <c r="H230" s="103">
        <f t="shared" si="7"/>
        <v>0</v>
      </c>
      <c r="I230" s="88"/>
      <c r="J230" s="87"/>
    </row>
    <row r="231" spans="1:15" s="64" customFormat="1" ht="28.5" hidden="1" x14ac:dyDescent="0.2">
      <c r="A231" s="237">
        <v>2410</v>
      </c>
      <c r="B231" s="250" t="s">
        <v>280</v>
      </c>
      <c r="C231" s="613">
        <v>1</v>
      </c>
      <c r="D231" s="614">
        <v>0</v>
      </c>
      <c r="E231" s="84" t="s">
        <v>532</v>
      </c>
      <c r="F231" s="85" t="s">
        <v>535</v>
      </c>
      <c r="G231" s="102">
        <f t="shared" si="6"/>
        <v>0</v>
      </c>
      <c r="H231" s="103">
        <f t="shared" si="7"/>
        <v>0</v>
      </c>
      <c r="I231" s="88"/>
      <c r="J231" s="87"/>
    </row>
    <row r="232" spans="1:15" s="65" customFormat="1" ht="10.5" hidden="1" customHeight="1" x14ac:dyDescent="0.2">
      <c r="A232" s="237"/>
      <c r="B232" s="230"/>
      <c r="C232" s="613"/>
      <c r="D232" s="614"/>
      <c r="E232" s="91" t="s">
        <v>138</v>
      </c>
      <c r="F232" s="85"/>
      <c r="G232" s="102">
        <f t="shared" si="6"/>
        <v>0</v>
      </c>
      <c r="H232" s="103">
        <f t="shared" si="7"/>
        <v>0</v>
      </c>
      <c r="I232" s="92"/>
      <c r="J232" s="87"/>
      <c r="K232" s="64"/>
      <c r="L232" s="64"/>
      <c r="M232" s="64"/>
      <c r="N232" s="64"/>
      <c r="O232" s="64"/>
    </row>
    <row r="233" spans="1:15" s="64" customFormat="1" ht="24" hidden="1" x14ac:dyDescent="0.2">
      <c r="A233" s="237">
        <v>2411</v>
      </c>
      <c r="B233" s="251" t="s">
        <v>280</v>
      </c>
      <c r="C233" s="615">
        <v>1</v>
      </c>
      <c r="D233" s="616">
        <v>1</v>
      </c>
      <c r="E233" s="91" t="s">
        <v>536</v>
      </c>
      <c r="F233" s="105" t="s">
        <v>537</v>
      </c>
      <c r="G233" s="102">
        <f t="shared" si="6"/>
        <v>0</v>
      </c>
      <c r="H233" s="103">
        <f t="shared" si="7"/>
        <v>0</v>
      </c>
      <c r="I233" s="88"/>
      <c r="J233" s="87"/>
    </row>
    <row r="234" spans="1:15" s="64" customFormat="1" ht="36" hidden="1" x14ac:dyDescent="0.2">
      <c r="A234" s="237"/>
      <c r="B234" s="240"/>
      <c r="C234" s="615"/>
      <c r="D234" s="616"/>
      <c r="E234" s="91" t="s">
        <v>220</v>
      </c>
      <c r="F234" s="105"/>
      <c r="G234" s="102">
        <f t="shared" si="6"/>
        <v>0</v>
      </c>
      <c r="H234" s="103">
        <f t="shared" si="7"/>
        <v>0</v>
      </c>
      <c r="I234" s="88"/>
      <c r="J234" s="87"/>
    </row>
    <row r="235" spans="1:15" s="64" customFormat="1" hidden="1" x14ac:dyDescent="0.2">
      <c r="A235" s="237"/>
      <c r="B235" s="240"/>
      <c r="C235" s="615"/>
      <c r="D235" s="616"/>
      <c r="E235" s="91" t="s">
        <v>221</v>
      </c>
      <c r="F235" s="105"/>
      <c r="G235" s="102">
        <f t="shared" si="6"/>
        <v>0</v>
      </c>
      <c r="H235" s="103">
        <f t="shared" si="7"/>
        <v>0</v>
      </c>
      <c r="I235" s="88"/>
      <c r="J235" s="87"/>
    </row>
    <row r="236" spans="1:15" s="64" customFormat="1" hidden="1" x14ac:dyDescent="0.2">
      <c r="A236" s="237"/>
      <c r="B236" s="240"/>
      <c r="C236" s="615"/>
      <c r="D236" s="616"/>
      <c r="E236" s="91" t="s">
        <v>221</v>
      </c>
      <c r="F236" s="105"/>
      <c r="G236" s="102">
        <f t="shared" si="6"/>
        <v>0</v>
      </c>
      <c r="H236" s="103">
        <f t="shared" si="7"/>
        <v>0</v>
      </c>
      <c r="I236" s="88"/>
      <c r="J236" s="87"/>
    </row>
    <row r="237" spans="1:15" s="64" customFormat="1" ht="24" hidden="1" x14ac:dyDescent="0.2">
      <c r="A237" s="237">
        <v>2412</v>
      </c>
      <c r="B237" s="251" t="s">
        <v>280</v>
      </c>
      <c r="C237" s="615">
        <v>1</v>
      </c>
      <c r="D237" s="616">
        <v>2</v>
      </c>
      <c r="E237" s="91" t="s">
        <v>538</v>
      </c>
      <c r="F237" s="94" t="s">
        <v>539</v>
      </c>
      <c r="G237" s="102">
        <f t="shared" si="6"/>
        <v>0</v>
      </c>
      <c r="H237" s="103">
        <f t="shared" si="7"/>
        <v>0</v>
      </c>
      <c r="I237" s="88"/>
      <c r="J237" s="87"/>
    </row>
    <row r="238" spans="1:15" s="64" customFormat="1" ht="36" hidden="1" x14ac:dyDescent="0.2">
      <c r="A238" s="237"/>
      <c r="B238" s="240"/>
      <c r="C238" s="615"/>
      <c r="D238" s="616"/>
      <c r="E238" s="91" t="s">
        <v>220</v>
      </c>
      <c r="F238" s="105"/>
      <c r="G238" s="102">
        <f t="shared" si="6"/>
        <v>0</v>
      </c>
      <c r="H238" s="103">
        <f t="shared" si="7"/>
        <v>0</v>
      </c>
      <c r="I238" s="88"/>
      <c r="J238" s="87"/>
    </row>
    <row r="239" spans="1:15" s="64" customFormat="1" hidden="1" x14ac:dyDescent="0.2">
      <c r="A239" s="237"/>
      <c r="B239" s="240"/>
      <c r="C239" s="615"/>
      <c r="D239" s="616"/>
      <c r="E239" s="91" t="s">
        <v>221</v>
      </c>
      <c r="F239" s="105"/>
      <c r="G239" s="102">
        <f t="shared" si="6"/>
        <v>0</v>
      </c>
      <c r="H239" s="103">
        <f t="shared" si="7"/>
        <v>0</v>
      </c>
      <c r="I239" s="88"/>
      <c r="J239" s="87"/>
    </row>
    <row r="240" spans="1:15" s="64" customFormat="1" hidden="1" x14ac:dyDescent="0.2">
      <c r="A240" s="237"/>
      <c r="B240" s="240"/>
      <c r="C240" s="615"/>
      <c r="D240" s="616"/>
      <c r="E240" s="91" t="s">
        <v>221</v>
      </c>
      <c r="F240" s="105"/>
      <c r="G240" s="102">
        <f t="shared" si="6"/>
        <v>0</v>
      </c>
      <c r="H240" s="103">
        <f t="shared" si="7"/>
        <v>0</v>
      </c>
      <c r="I240" s="88"/>
      <c r="J240" s="87"/>
    </row>
    <row r="241" spans="1:15" s="64" customFormat="1" ht="24" x14ac:dyDescent="0.2">
      <c r="A241" s="237">
        <v>2420</v>
      </c>
      <c r="B241" s="250" t="s">
        <v>280</v>
      </c>
      <c r="C241" s="238">
        <v>2</v>
      </c>
      <c r="D241" s="239">
        <v>0</v>
      </c>
      <c r="E241" s="84" t="s">
        <v>540</v>
      </c>
      <c r="F241" s="85" t="s">
        <v>541</v>
      </c>
      <c r="G241" s="102">
        <f t="shared" si="6"/>
        <v>5060</v>
      </c>
      <c r="H241" s="103">
        <f t="shared" si="7"/>
        <v>5060</v>
      </c>
      <c r="I241" s="95">
        <f>I243</f>
        <v>5060</v>
      </c>
      <c r="J241" s="87"/>
    </row>
    <row r="242" spans="1:15" s="65" customFormat="1" ht="10.5" customHeight="1" x14ac:dyDescent="0.2">
      <c r="A242" s="237"/>
      <c r="B242" s="230"/>
      <c r="C242" s="238"/>
      <c r="D242" s="239"/>
      <c r="E242" s="91" t="s">
        <v>138</v>
      </c>
      <c r="F242" s="85"/>
      <c r="G242" s="102"/>
      <c r="H242" s="103">
        <f t="shared" si="7"/>
        <v>0</v>
      </c>
      <c r="I242" s="95"/>
      <c r="J242" s="87"/>
      <c r="K242" s="64"/>
      <c r="L242" s="64"/>
      <c r="M242" s="64"/>
      <c r="N242" s="64"/>
      <c r="O242" s="64"/>
    </row>
    <row r="243" spans="1:15" s="64" customFormat="1" x14ac:dyDescent="0.2">
      <c r="A243" s="237">
        <v>2421</v>
      </c>
      <c r="B243" s="251" t="s">
        <v>280</v>
      </c>
      <c r="C243" s="241">
        <v>2</v>
      </c>
      <c r="D243" s="242">
        <v>1</v>
      </c>
      <c r="E243" s="617" t="s">
        <v>542</v>
      </c>
      <c r="F243" s="94" t="s">
        <v>543</v>
      </c>
      <c r="G243" s="102">
        <f t="shared" si="6"/>
        <v>5060</v>
      </c>
      <c r="H243" s="103">
        <f t="shared" si="7"/>
        <v>5060</v>
      </c>
      <c r="I243" s="95">
        <f>I245+I246+I247</f>
        <v>5060</v>
      </c>
      <c r="J243" s="87"/>
    </row>
    <row r="244" spans="1:15" s="64" customFormat="1" ht="36" x14ac:dyDescent="0.2">
      <c r="A244" s="237"/>
      <c r="B244" s="251"/>
      <c r="C244" s="241"/>
      <c r="D244" s="242"/>
      <c r="E244" s="91" t="s">
        <v>220</v>
      </c>
      <c r="F244" s="94"/>
      <c r="G244" s="102"/>
      <c r="H244" s="103">
        <f t="shared" si="7"/>
        <v>0</v>
      </c>
      <c r="I244" s="88"/>
      <c r="J244" s="87"/>
    </row>
    <row r="245" spans="1:15" s="64" customFormat="1" ht="24" x14ac:dyDescent="0.2">
      <c r="A245" s="237"/>
      <c r="B245" s="251"/>
      <c r="C245" s="241"/>
      <c r="D245" s="242"/>
      <c r="E245" s="83" t="s">
        <v>124</v>
      </c>
      <c r="F245" s="94"/>
      <c r="G245" s="102">
        <f t="shared" si="6"/>
        <v>2500</v>
      </c>
      <c r="H245" s="103">
        <f t="shared" si="7"/>
        <v>2500</v>
      </c>
      <c r="I245" s="98">
        <v>2500</v>
      </c>
      <c r="J245" s="87"/>
    </row>
    <row r="246" spans="1:15" s="64" customFormat="1" ht="26.25" customHeight="1" thickBot="1" x14ac:dyDescent="0.25">
      <c r="A246" s="237"/>
      <c r="B246" s="240"/>
      <c r="C246" s="615"/>
      <c r="D246" s="616"/>
      <c r="E246" s="115" t="s">
        <v>99</v>
      </c>
      <c r="F246" s="105"/>
      <c r="G246" s="102">
        <f t="shared" si="6"/>
        <v>560</v>
      </c>
      <c r="H246" s="103">
        <f t="shared" si="7"/>
        <v>560</v>
      </c>
      <c r="I246" s="104">
        <v>560</v>
      </c>
      <c r="J246" s="96"/>
    </row>
    <row r="247" spans="1:15" s="64" customFormat="1" ht="16.5" thickBot="1" x14ac:dyDescent="0.25">
      <c r="A247" s="237"/>
      <c r="B247" s="251"/>
      <c r="C247" s="241"/>
      <c r="D247" s="242"/>
      <c r="E247" s="115" t="s">
        <v>896</v>
      </c>
      <c r="F247" s="94"/>
      <c r="G247" s="102">
        <f t="shared" si="6"/>
        <v>2000</v>
      </c>
      <c r="H247" s="103">
        <f t="shared" si="7"/>
        <v>2000</v>
      </c>
      <c r="I247" s="104">
        <f>2500-500</f>
        <v>2000</v>
      </c>
      <c r="J247" s="96"/>
    </row>
    <row r="248" spans="1:15" s="64" customFormat="1" x14ac:dyDescent="0.2">
      <c r="A248" s="237">
        <v>2430</v>
      </c>
      <c r="B248" s="250" t="s">
        <v>280</v>
      </c>
      <c r="C248" s="238">
        <v>3</v>
      </c>
      <c r="D248" s="239">
        <v>0</v>
      </c>
      <c r="E248" s="84" t="s">
        <v>548</v>
      </c>
      <c r="F248" s="85" t="s">
        <v>549</v>
      </c>
      <c r="G248" s="102">
        <f t="shared" si="6"/>
        <v>2500</v>
      </c>
      <c r="H248" s="103">
        <f t="shared" si="7"/>
        <v>2500</v>
      </c>
      <c r="I248" s="113">
        <f>I249</f>
        <v>2500</v>
      </c>
      <c r="J248" s="96"/>
    </row>
    <row r="249" spans="1:15" s="64" customFormat="1" x14ac:dyDescent="0.2">
      <c r="A249" s="237">
        <v>2436</v>
      </c>
      <c r="B249" s="251" t="s">
        <v>280</v>
      </c>
      <c r="C249" s="241">
        <v>3</v>
      </c>
      <c r="D249" s="242">
        <v>6</v>
      </c>
      <c r="E249" s="91" t="s">
        <v>560</v>
      </c>
      <c r="F249" s="94" t="s">
        <v>561</v>
      </c>
      <c r="G249" s="102">
        <f t="shared" si="6"/>
        <v>2500</v>
      </c>
      <c r="H249" s="103">
        <f t="shared" si="7"/>
        <v>2500</v>
      </c>
      <c r="I249" s="111">
        <f>I251</f>
        <v>2500</v>
      </c>
      <c r="J249" s="96"/>
    </row>
    <row r="250" spans="1:15" s="64" customFormat="1" ht="36" x14ac:dyDescent="0.2">
      <c r="A250" s="237"/>
      <c r="B250" s="251"/>
      <c r="C250" s="241"/>
      <c r="D250" s="242"/>
      <c r="E250" s="91" t="s">
        <v>220</v>
      </c>
      <c r="F250" s="94"/>
      <c r="G250" s="102"/>
      <c r="H250" s="103">
        <f t="shared" si="7"/>
        <v>0</v>
      </c>
      <c r="I250" s="111"/>
      <c r="J250" s="96"/>
    </row>
    <row r="251" spans="1:15" s="64" customFormat="1" ht="16.5" thickBot="1" x14ac:dyDescent="0.25">
      <c r="A251" s="237"/>
      <c r="B251" s="251"/>
      <c r="C251" s="241"/>
      <c r="D251" s="242"/>
      <c r="E251" s="115" t="s">
        <v>896</v>
      </c>
      <c r="F251" s="94"/>
      <c r="G251" s="102">
        <f t="shared" si="6"/>
        <v>2500</v>
      </c>
      <c r="H251" s="103">
        <f t="shared" si="7"/>
        <v>2500</v>
      </c>
      <c r="I251" s="111">
        <f>3000-500</f>
        <v>2500</v>
      </c>
      <c r="J251" s="96"/>
    </row>
    <row r="252" spans="1:15" s="64" customFormat="1" x14ac:dyDescent="0.2">
      <c r="A252" s="237">
        <v>2450</v>
      </c>
      <c r="B252" s="250" t="s">
        <v>280</v>
      </c>
      <c r="C252" s="613">
        <v>5</v>
      </c>
      <c r="D252" s="614">
        <v>0</v>
      </c>
      <c r="E252" s="84" t="s">
        <v>570</v>
      </c>
      <c r="F252" s="249" t="s">
        <v>571</v>
      </c>
      <c r="G252" s="102">
        <f t="shared" si="6"/>
        <v>22000</v>
      </c>
      <c r="H252" s="103">
        <f t="shared" si="7"/>
        <v>22000</v>
      </c>
      <c r="I252" s="106">
        <f>I253</f>
        <v>22000</v>
      </c>
      <c r="J252" s="96"/>
    </row>
    <row r="253" spans="1:15" s="64" customFormat="1" x14ac:dyDescent="0.2">
      <c r="A253" s="237">
        <v>2451</v>
      </c>
      <c r="B253" s="251" t="s">
        <v>280</v>
      </c>
      <c r="C253" s="241" t="s">
        <v>282</v>
      </c>
      <c r="D253" s="242" t="s">
        <v>274</v>
      </c>
      <c r="E253" s="617" t="s">
        <v>883</v>
      </c>
      <c r="F253" s="94"/>
      <c r="G253" s="102">
        <f t="shared" si="6"/>
        <v>22000</v>
      </c>
      <c r="H253" s="103">
        <f t="shared" si="7"/>
        <v>22000</v>
      </c>
      <c r="I253" s="625">
        <f>I255+I254+I257+I256</f>
        <v>22000</v>
      </c>
      <c r="J253" s="96"/>
    </row>
    <row r="254" spans="1:15" s="64" customFormat="1" x14ac:dyDescent="0.2">
      <c r="A254" s="237"/>
      <c r="B254" s="251"/>
      <c r="C254" s="241"/>
      <c r="D254" s="242"/>
      <c r="E254" s="83" t="s">
        <v>86</v>
      </c>
      <c r="F254" s="94"/>
      <c r="G254" s="102">
        <f t="shared" si="6"/>
        <v>300</v>
      </c>
      <c r="H254" s="103">
        <f t="shared" si="7"/>
        <v>300</v>
      </c>
      <c r="I254" s="626">
        <v>300</v>
      </c>
      <c r="J254" s="96"/>
    </row>
    <row r="255" spans="1:15" s="64" customFormat="1" ht="24" x14ac:dyDescent="0.2">
      <c r="A255" s="237"/>
      <c r="B255" s="251"/>
      <c r="C255" s="241"/>
      <c r="D255" s="242"/>
      <c r="E255" s="83" t="s">
        <v>124</v>
      </c>
      <c r="F255" s="94"/>
      <c r="G255" s="102">
        <f t="shared" si="6"/>
        <v>21700</v>
      </c>
      <c r="H255" s="103">
        <f t="shared" si="7"/>
        <v>21700</v>
      </c>
      <c r="I255" s="104">
        <v>21700</v>
      </c>
      <c r="J255" s="96"/>
    </row>
    <row r="256" spans="1:15" s="64" customFormat="1" x14ac:dyDescent="0.2">
      <c r="A256" s="237"/>
      <c r="B256" s="251"/>
      <c r="C256" s="241"/>
      <c r="D256" s="242"/>
      <c r="E256" s="83" t="s">
        <v>902</v>
      </c>
      <c r="F256" s="94"/>
      <c r="G256" s="102">
        <f t="shared" si="6"/>
        <v>0</v>
      </c>
      <c r="H256" s="103">
        <f t="shared" si="7"/>
        <v>0</v>
      </c>
      <c r="I256" s="104"/>
      <c r="J256" s="96"/>
    </row>
    <row r="257" spans="1:15" s="64" customFormat="1" x14ac:dyDescent="0.2">
      <c r="A257" s="237"/>
      <c r="B257" s="251"/>
      <c r="C257" s="241"/>
      <c r="D257" s="242"/>
      <c r="E257" s="618" t="s">
        <v>896</v>
      </c>
      <c r="F257" s="94"/>
      <c r="G257" s="102">
        <f t="shared" si="6"/>
        <v>0</v>
      </c>
      <c r="H257" s="103">
        <f t="shared" si="7"/>
        <v>0</v>
      </c>
      <c r="I257" s="104"/>
      <c r="J257" s="96"/>
    </row>
    <row r="258" spans="1:15" s="63" customFormat="1" ht="34.5" customHeight="1" x14ac:dyDescent="0.2">
      <c r="A258" s="248">
        <v>2500</v>
      </c>
      <c r="B258" s="250" t="s">
        <v>282</v>
      </c>
      <c r="C258" s="613">
        <v>0</v>
      </c>
      <c r="D258" s="614">
        <v>0</v>
      </c>
      <c r="E258" s="100" t="s">
        <v>931</v>
      </c>
      <c r="F258" s="101" t="s">
        <v>635</v>
      </c>
      <c r="G258" s="102">
        <f t="shared" si="6"/>
        <v>17175.2</v>
      </c>
      <c r="H258" s="103">
        <f t="shared" si="7"/>
        <v>17175.2</v>
      </c>
      <c r="I258" s="106">
        <f>I260+I268</f>
        <v>17175.2</v>
      </c>
      <c r="J258" s="96"/>
      <c r="K258" s="64"/>
      <c r="L258" s="64"/>
      <c r="M258" s="64"/>
      <c r="N258" s="64"/>
      <c r="O258" s="64"/>
    </row>
    <row r="259" spans="1:15" s="64" customFormat="1" ht="11.25" customHeight="1" x14ac:dyDescent="0.2">
      <c r="A259" s="235"/>
      <c r="B259" s="230"/>
      <c r="C259" s="610"/>
      <c r="D259" s="611"/>
      <c r="E259" s="91" t="s">
        <v>137</v>
      </c>
      <c r="F259" s="236"/>
      <c r="G259" s="102"/>
      <c r="H259" s="103">
        <f t="shared" si="7"/>
        <v>0</v>
      </c>
      <c r="I259" s="612"/>
      <c r="J259" s="96"/>
    </row>
    <row r="260" spans="1:15" s="64" customFormat="1" x14ac:dyDescent="0.2">
      <c r="A260" s="237">
        <v>2510</v>
      </c>
      <c r="B260" s="250" t="s">
        <v>282</v>
      </c>
      <c r="C260" s="613">
        <v>1</v>
      </c>
      <c r="D260" s="614">
        <v>0</v>
      </c>
      <c r="E260" s="84" t="s">
        <v>636</v>
      </c>
      <c r="F260" s="85" t="s">
        <v>637</v>
      </c>
      <c r="G260" s="102">
        <f t="shared" si="6"/>
        <v>14410</v>
      </c>
      <c r="H260" s="103">
        <f t="shared" si="7"/>
        <v>14410</v>
      </c>
      <c r="I260" s="106">
        <f>I262</f>
        <v>14410</v>
      </c>
      <c r="J260" s="96"/>
    </row>
    <row r="261" spans="1:15" s="65" customFormat="1" ht="10.5" customHeight="1" x14ac:dyDescent="0.2">
      <c r="A261" s="237"/>
      <c r="B261" s="230"/>
      <c r="C261" s="613"/>
      <c r="D261" s="614"/>
      <c r="E261" s="91" t="s">
        <v>138</v>
      </c>
      <c r="F261" s="85"/>
      <c r="G261" s="102"/>
      <c r="H261" s="103">
        <f t="shared" si="7"/>
        <v>0</v>
      </c>
      <c r="I261" s="113"/>
      <c r="J261" s="96"/>
      <c r="K261" s="64"/>
      <c r="L261" s="64"/>
      <c r="M261" s="64"/>
      <c r="N261" s="64"/>
      <c r="O261" s="64"/>
    </row>
    <row r="262" spans="1:15" s="64" customFormat="1" x14ac:dyDescent="0.2">
      <c r="A262" s="237">
        <v>2511</v>
      </c>
      <c r="B262" s="251" t="s">
        <v>282</v>
      </c>
      <c r="C262" s="615">
        <v>1</v>
      </c>
      <c r="D262" s="616">
        <v>1</v>
      </c>
      <c r="E262" s="91" t="s">
        <v>636</v>
      </c>
      <c r="F262" s="94" t="s">
        <v>638</v>
      </c>
      <c r="G262" s="102">
        <f t="shared" si="6"/>
        <v>14410</v>
      </c>
      <c r="H262" s="103">
        <f t="shared" si="7"/>
        <v>14410</v>
      </c>
      <c r="I262" s="106">
        <f>I264+I265+I266+I267</f>
        <v>14410</v>
      </c>
      <c r="J262" s="96"/>
    </row>
    <row r="263" spans="1:15" s="64" customFormat="1" ht="36" x14ac:dyDescent="0.2">
      <c r="A263" s="237"/>
      <c r="B263" s="240"/>
      <c r="C263" s="615"/>
      <c r="D263" s="616"/>
      <c r="E263" s="91" t="s">
        <v>220</v>
      </c>
      <c r="F263" s="105"/>
      <c r="G263" s="102"/>
      <c r="H263" s="103">
        <f t="shared" si="7"/>
        <v>0</v>
      </c>
      <c r="I263" s="111"/>
      <c r="J263" s="96"/>
    </row>
    <row r="264" spans="1:15" s="64" customFormat="1" ht="24" x14ac:dyDescent="0.2">
      <c r="A264" s="237"/>
      <c r="B264" s="240"/>
      <c r="C264" s="615"/>
      <c r="D264" s="616"/>
      <c r="E264" s="114" t="s">
        <v>113</v>
      </c>
      <c r="F264" s="105"/>
      <c r="G264" s="102">
        <f t="shared" si="6"/>
        <v>150</v>
      </c>
      <c r="H264" s="103">
        <f t="shared" si="7"/>
        <v>150</v>
      </c>
      <c r="I264" s="104">
        <v>150</v>
      </c>
      <c r="J264" s="96"/>
    </row>
    <row r="265" spans="1:15" s="64" customFormat="1" x14ac:dyDescent="0.2">
      <c r="A265" s="237"/>
      <c r="B265" s="240"/>
      <c r="C265" s="615"/>
      <c r="D265" s="616"/>
      <c r="E265" s="83" t="s">
        <v>115</v>
      </c>
      <c r="F265" s="105"/>
      <c r="G265" s="102">
        <f t="shared" si="6"/>
        <v>100</v>
      </c>
      <c r="H265" s="103">
        <f t="shared" si="7"/>
        <v>100</v>
      </c>
      <c r="I265" s="111">
        <v>100</v>
      </c>
      <c r="J265" s="96"/>
    </row>
    <row r="266" spans="1:15" s="64" customFormat="1" ht="24" x14ac:dyDescent="0.2">
      <c r="A266" s="237"/>
      <c r="B266" s="240"/>
      <c r="C266" s="615"/>
      <c r="D266" s="616"/>
      <c r="E266" s="83" t="s">
        <v>124</v>
      </c>
      <c r="F266" s="105"/>
      <c r="G266" s="102">
        <f t="shared" si="6"/>
        <v>13800</v>
      </c>
      <c r="H266" s="103">
        <f t="shared" si="7"/>
        <v>13800</v>
      </c>
      <c r="I266" s="111">
        <f>11800+2000</f>
        <v>13800</v>
      </c>
      <c r="J266" s="96"/>
    </row>
    <row r="267" spans="1:15" s="64" customFormat="1" x14ac:dyDescent="0.2">
      <c r="A267" s="237"/>
      <c r="B267" s="240"/>
      <c r="C267" s="615"/>
      <c r="D267" s="616"/>
      <c r="E267" s="82" t="s">
        <v>882</v>
      </c>
      <c r="F267" s="105"/>
      <c r="G267" s="102">
        <f t="shared" ref="G267:G330" si="8">I267</f>
        <v>360</v>
      </c>
      <c r="H267" s="103">
        <f t="shared" ref="H267:H330" si="9">I267+J267</f>
        <v>360</v>
      </c>
      <c r="I267" s="111">
        <v>360</v>
      </c>
      <c r="J267" s="96"/>
    </row>
    <row r="268" spans="1:15" s="63" customFormat="1" ht="44.25" customHeight="1" x14ac:dyDescent="0.2">
      <c r="A268" s="237">
        <v>2560</v>
      </c>
      <c r="B268" s="250" t="s">
        <v>282</v>
      </c>
      <c r="C268" s="238">
        <v>6</v>
      </c>
      <c r="D268" s="239">
        <v>0</v>
      </c>
      <c r="E268" s="84" t="s">
        <v>652</v>
      </c>
      <c r="F268" s="85" t="s">
        <v>653</v>
      </c>
      <c r="G268" s="102">
        <f t="shared" si="8"/>
        <v>2765.2</v>
      </c>
      <c r="H268" s="103">
        <f t="shared" si="9"/>
        <v>2765.2</v>
      </c>
      <c r="I268" s="113">
        <f>I270</f>
        <v>2765.2</v>
      </c>
      <c r="J268" s="96"/>
      <c r="K268" s="64"/>
      <c r="L268" s="64"/>
      <c r="M268" s="64"/>
      <c r="N268" s="64"/>
      <c r="O268" s="64"/>
    </row>
    <row r="269" spans="1:15" s="64" customFormat="1" x14ac:dyDescent="0.2">
      <c r="A269" s="237"/>
      <c r="B269" s="230"/>
      <c r="C269" s="238"/>
      <c r="D269" s="239"/>
      <c r="E269" s="91" t="s">
        <v>138</v>
      </c>
      <c r="F269" s="85"/>
      <c r="G269" s="102"/>
      <c r="H269" s="103">
        <f t="shared" si="9"/>
        <v>0</v>
      </c>
      <c r="I269" s="113"/>
      <c r="J269" s="96"/>
    </row>
    <row r="270" spans="1:15" s="65" customFormat="1" ht="27.75" customHeight="1" x14ac:dyDescent="0.2">
      <c r="A270" s="237">
        <v>2561</v>
      </c>
      <c r="B270" s="251" t="s">
        <v>282</v>
      </c>
      <c r="C270" s="241">
        <v>6</v>
      </c>
      <c r="D270" s="242">
        <v>1</v>
      </c>
      <c r="E270" s="91" t="s">
        <v>652</v>
      </c>
      <c r="F270" s="94" t="s">
        <v>654</v>
      </c>
      <c r="G270" s="102">
        <f t="shared" si="8"/>
        <v>2765.2</v>
      </c>
      <c r="H270" s="103">
        <f t="shared" si="9"/>
        <v>2765.2</v>
      </c>
      <c r="I270" s="106">
        <f>I272+I274+I275+I273</f>
        <v>2765.2</v>
      </c>
      <c r="J270" s="96"/>
      <c r="K270" s="64"/>
      <c r="L270" s="64"/>
      <c r="M270" s="64"/>
      <c r="N270" s="64"/>
      <c r="O270" s="64"/>
    </row>
    <row r="271" spans="1:15" s="65" customFormat="1" ht="27.75" customHeight="1" x14ac:dyDescent="0.2">
      <c r="A271" s="237"/>
      <c r="B271" s="240"/>
      <c r="C271" s="615"/>
      <c r="D271" s="616"/>
      <c r="E271" s="91" t="s">
        <v>220</v>
      </c>
      <c r="F271" s="105"/>
      <c r="G271" s="102"/>
      <c r="H271" s="103">
        <f t="shared" si="9"/>
        <v>0</v>
      </c>
      <c r="I271" s="111"/>
      <c r="J271" s="96"/>
      <c r="K271" s="64"/>
      <c r="L271" s="64"/>
      <c r="M271" s="64"/>
      <c r="N271" s="64"/>
      <c r="O271" s="64"/>
    </row>
    <row r="272" spans="1:15" s="65" customFormat="1" ht="27.75" customHeight="1" x14ac:dyDescent="0.2">
      <c r="A272" s="237"/>
      <c r="B272" s="240"/>
      <c r="C272" s="615"/>
      <c r="D272" s="616"/>
      <c r="E272" s="114" t="s">
        <v>113</v>
      </c>
      <c r="F272" s="105"/>
      <c r="G272" s="102">
        <f t="shared" si="8"/>
        <v>100</v>
      </c>
      <c r="H272" s="103">
        <f t="shared" si="9"/>
        <v>100</v>
      </c>
      <c r="I272" s="104">
        <v>100</v>
      </c>
      <c r="J272" s="96"/>
      <c r="K272" s="64"/>
      <c r="L272" s="64"/>
      <c r="M272" s="64"/>
      <c r="N272" s="64"/>
      <c r="O272" s="64"/>
    </row>
    <row r="273" spans="1:15" s="64" customFormat="1" ht="26.25" customHeight="1" thickBot="1" x14ac:dyDescent="0.25">
      <c r="A273" s="237"/>
      <c r="B273" s="240"/>
      <c r="C273" s="615"/>
      <c r="D273" s="616"/>
      <c r="E273" s="115" t="s">
        <v>904</v>
      </c>
      <c r="F273" s="105"/>
      <c r="G273" s="102">
        <f t="shared" si="8"/>
        <v>365.2</v>
      </c>
      <c r="H273" s="103">
        <f t="shared" si="9"/>
        <v>365.2</v>
      </c>
      <c r="I273" s="104">
        <v>365.2</v>
      </c>
      <c r="J273" s="96"/>
    </row>
    <row r="274" spans="1:15" s="65" customFormat="1" ht="27.75" customHeight="1" x14ac:dyDescent="0.2">
      <c r="A274" s="237"/>
      <c r="B274" s="240"/>
      <c r="C274" s="615"/>
      <c r="D274" s="616"/>
      <c r="E274" s="83" t="s">
        <v>115</v>
      </c>
      <c r="F274" s="105"/>
      <c r="G274" s="102">
        <f t="shared" si="8"/>
        <v>300</v>
      </c>
      <c r="H274" s="103">
        <f t="shared" si="9"/>
        <v>300</v>
      </c>
      <c r="I274" s="111">
        <f>200+100</f>
        <v>300</v>
      </c>
      <c r="J274" s="96"/>
      <c r="K274" s="64"/>
      <c r="L274" s="64"/>
      <c r="M274" s="64"/>
      <c r="N274" s="64"/>
      <c r="O274" s="64"/>
    </row>
    <row r="275" spans="1:15" s="65" customFormat="1" ht="27.75" customHeight="1" x14ac:dyDescent="0.2">
      <c r="A275" s="237"/>
      <c r="B275" s="240"/>
      <c r="C275" s="615"/>
      <c r="D275" s="616"/>
      <c r="E275" s="83" t="s">
        <v>124</v>
      </c>
      <c r="F275" s="105"/>
      <c r="G275" s="102">
        <f t="shared" si="8"/>
        <v>2000</v>
      </c>
      <c r="H275" s="103">
        <f t="shared" si="9"/>
        <v>2000</v>
      </c>
      <c r="I275" s="111">
        <v>2000</v>
      </c>
      <c r="J275" s="96"/>
      <c r="K275" s="64"/>
      <c r="L275" s="64"/>
      <c r="M275" s="64"/>
      <c r="N275" s="64"/>
      <c r="O275" s="64"/>
    </row>
    <row r="276" spans="1:15" s="64" customFormat="1" ht="34.5" x14ac:dyDescent="0.2">
      <c r="A276" s="248">
        <v>2600</v>
      </c>
      <c r="B276" s="250" t="s">
        <v>283</v>
      </c>
      <c r="C276" s="238">
        <v>0</v>
      </c>
      <c r="D276" s="239">
        <v>0</v>
      </c>
      <c r="E276" s="100" t="s">
        <v>919</v>
      </c>
      <c r="F276" s="101" t="s">
        <v>655</v>
      </c>
      <c r="G276" s="102">
        <f t="shared" si="8"/>
        <v>14460</v>
      </c>
      <c r="H276" s="103">
        <f t="shared" si="9"/>
        <v>32274</v>
      </c>
      <c r="I276" s="104">
        <f>I278+I297+I290</f>
        <v>14460</v>
      </c>
      <c r="J276" s="96">
        <f>J278+J297</f>
        <v>17814</v>
      </c>
    </row>
    <row r="277" spans="1:15" s="64" customFormat="1" x14ac:dyDescent="0.2">
      <c r="A277" s="237"/>
      <c r="B277" s="240"/>
      <c r="C277" s="615"/>
      <c r="D277" s="616"/>
      <c r="E277" s="91"/>
      <c r="F277" s="105"/>
      <c r="G277" s="102"/>
      <c r="H277" s="103">
        <f t="shared" si="9"/>
        <v>0</v>
      </c>
      <c r="I277" s="104"/>
      <c r="J277" s="96"/>
    </row>
    <row r="278" spans="1:15" s="64" customFormat="1" x14ac:dyDescent="0.2">
      <c r="A278" s="237">
        <v>2630</v>
      </c>
      <c r="B278" s="250" t="s">
        <v>283</v>
      </c>
      <c r="C278" s="613">
        <v>3</v>
      </c>
      <c r="D278" s="614">
        <v>0</v>
      </c>
      <c r="E278" s="84" t="s">
        <v>663</v>
      </c>
      <c r="F278" s="85" t="s">
        <v>664</v>
      </c>
      <c r="G278" s="102">
        <f t="shared" si="8"/>
        <v>7600</v>
      </c>
      <c r="H278" s="103">
        <f t="shared" si="9"/>
        <v>23914</v>
      </c>
      <c r="I278" s="106">
        <f>I280</f>
        <v>7600</v>
      </c>
      <c r="J278" s="96">
        <f>J288+J289</f>
        <v>16314</v>
      </c>
    </row>
    <row r="279" spans="1:15" s="64" customFormat="1" x14ac:dyDescent="0.2">
      <c r="A279" s="237"/>
      <c r="B279" s="230"/>
      <c r="C279" s="613"/>
      <c r="D279" s="614"/>
      <c r="E279" s="91" t="s">
        <v>138</v>
      </c>
      <c r="F279" s="85"/>
      <c r="G279" s="102"/>
      <c r="H279" s="103">
        <f t="shared" si="9"/>
        <v>0</v>
      </c>
      <c r="I279" s="106"/>
      <c r="J279" s="96"/>
    </row>
    <row r="280" spans="1:15" s="64" customFormat="1" x14ac:dyDescent="0.2">
      <c r="A280" s="237">
        <v>2631</v>
      </c>
      <c r="B280" s="251" t="s">
        <v>283</v>
      </c>
      <c r="C280" s="615">
        <v>3</v>
      </c>
      <c r="D280" s="616">
        <v>1</v>
      </c>
      <c r="E280" s="91" t="s">
        <v>665</v>
      </c>
      <c r="F280" s="97" t="s">
        <v>666</v>
      </c>
      <c r="G280" s="102">
        <f t="shared" si="8"/>
        <v>7600</v>
      </c>
      <c r="H280" s="103">
        <f t="shared" si="9"/>
        <v>7600</v>
      </c>
      <c r="I280" s="106">
        <f>I282+I283+I284+I285+I286</f>
        <v>7600</v>
      </c>
      <c r="J280" s="96"/>
    </row>
    <row r="281" spans="1:15" s="64" customFormat="1" ht="36" x14ac:dyDescent="0.2">
      <c r="A281" s="237"/>
      <c r="B281" s="240"/>
      <c r="C281" s="615"/>
      <c r="D281" s="616"/>
      <c r="E281" s="91" t="s">
        <v>220</v>
      </c>
      <c r="F281" s="105"/>
      <c r="G281" s="102"/>
      <c r="H281" s="103">
        <f t="shared" si="9"/>
        <v>0</v>
      </c>
      <c r="I281" s="104"/>
      <c r="J281" s="96"/>
    </row>
    <row r="282" spans="1:15" s="64" customFormat="1" x14ac:dyDescent="0.2">
      <c r="A282" s="237"/>
      <c r="B282" s="240"/>
      <c r="C282" s="615"/>
      <c r="D282" s="616"/>
      <c r="E282" s="107" t="s">
        <v>920</v>
      </c>
      <c r="F282" s="105"/>
      <c r="G282" s="102">
        <f t="shared" si="8"/>
        <v>700</v>
      </c>
      <c r="H282" s="103">
        <f t="shared" si="9"/>
        <v>700</v>
      </c>
      <c r="I282" s="104">
        <v>700</v>
      </c>
      <c r="J282" s="96"/>
    </row>
    <row r="283" spans="1:15" s="64" customFormat="1" x14ac:dyDescent="0.2">
      <c r="A283" s="237"/>
      <c r="B283" s="240"/>
      <c r="C283" s="615"/>
      <c r="D283" s="616"/>
      <c r="E283" s="108" t="s">
        <v>99</v>
      </c>
      <c r="F283" s="105"/>
      <c r="G283" s="102">
        <f t="shared" si="8"/>
        <v>600</v>
      </c>
      <c r="H283" s="103">
        <f t="shared" si="9"/>
        <v>600</v>
      </c>
      <c r="I283" s="104">
        <v>600</v>
      </c>
      <c r="J283" s="96"/>
    </row>
    <row r="284" spans="1:15" s="64" customFormat="1" x14ac:dyDescent="0.2">
      <c r="A284" s="237"/>
      <c r="B284" s="240"/>
      <c r="C284" s="615"/>
      <c r="D284" s="616"/>
      <c r="E284" s="109" t="s">
        <v>897</v>
      </c>
      <c r="F284" s="105"/>
      <c r="G284" s="102">
        <f t="shared" si="8"/>
        <v>500</v>
      </c>
      <c r="H284" s="103">
        <f t="shared" si="9"/>
        <v>500</v>
      </c>
      <c r="I284" s="104">
        <v>500</v>
      </c>
      <c r="J284" s="96"/>
    </row>
    <row r="285" spans="1:15" s="64" customFormat="1" x14ac:dyDescent="0.2">
      <c r="A285" s="237"/>
      <c r="B285" s="240"/>
      <c r="C285" s="615"/>
      <c r="D285" s="616"/>
      <c r="E285" s="110" t="s">
        <v>116</v>
      </c>
      <c r="F285" s="105"/>
      <c r="G285" s="102">
        <f t="shared" si="8"/>
        <v>800</v>
      </c>
      <c r="H285" s="103">
        <f t="shared" si="9"/>
        <v>800</v>
      </c>
      <c r="I285" s="104">
        <f>900-100</f>
        <v>800</v>
      </c>
      <c r="J285" s="96"/>
    </row>
    <row r="286" spans="1:15" s="64" customFormat="1" ht="24" x14ac:dyDescent="0.2">
      <c r="A286" s="237"/>
      <c r="B286" s="240"/>
      <c r="C286" s="615"/>
      <c r="D286" s="616"/>
      <c r="E286" s="82" t="s">
        <v>124</v>
      </c>
      <c r="F286" s="105"/>
      <c r="G286" s="102">
        <f t="shared" si="8"/>
        <v>5000</v>
      </c>
      <c r="H286" s="103">
        <f t="shared" si="9"/>
        <v>5000</v>
      </c>
      <c r="I286" s="104">
        <v>5000</v>
      </c>
      <c r="J286" s="96"/>
    </row>
    <row r="287" spans="1:15" s="65" customFormat="1" ht="16.5" customHeight="1" x14ac:dyDescent="0.2">
      <c r="A287" s="237"/>
      <c r="B287" s="240"/>
      <c r="C287" s="615"/>
      <c r="D287" s="616"/>
      <c r="E287" s="83" t="s">
        <v>194</v>
      </c>
      <c r="F287" s="105"/>
      <c r="G287" s="102"/>
      <c r="H287" s="103">
        <f t="shared" si="9"/>
        <v>0</v>
      </c>
      <c r="I287" s="104"/>
      <c r="J287" s="96"/>
      <c r="K287" s="64"/>
      <c r="L287" s="64"/>
      <c r="M287" s="64"/>
      <c r="N287" s="64"/>
    </row>
    <row r="288" spans="1:15" s="64" customFormat="1" x14ac:dyDescent="0.2">
      <c r="A288" s="237"/>
      <c r="B288" s="240"/>
      <c r="C288" s="615"/>
      <c r="D288" s="616"/>
      <c r="E288" s="83" t="s">
        <v>195</v>
      </c>
      <c r="F288" s="105"/>
      <c r="G288" s="102"/>
      <c r="H288" s="103">
        <f t="shared" si="9"/>
        <v>16152.2</v>
      </c>
      <c r="I288" s="111"/>
      <c r="J288" s="96">
        <f>8000+5000+2500+54-161.8+1260-500</f>
        <v>16152.2</v>
      </c>
    </row>
    <row r="289" spans="1:15" s="64" customFormat="1" x14ac:dyDescent="0.2">
      <c r="A289" s="237"/>
      <c r="B289" s="240"/>
      <c r="C289" s="615"/>
      <c r="D289" s="616"/>
      <c r="E289" s="83" t="s">
        <v>189</v>
      </c>
      <c r="F289" s="105"/>
      <c r="G289" s="102"/>
      <c r="H289" s="103">
        <f t="shared" si="9"/>
        <v>161.80000000000001</v>
      </c>
      <c r="I289" s="111"/>
      <c r="J289" s="96">
        <f>161.8</f>
        <v>161.80000000000001</v>
      </c>
    </row>
    <row r="290" spans="1:15" s="64" customFormat="1" x14ac:dyDescent="0.2">
      <c r="A290" s="237">
        <v>2640</v>
      </c>
      <c r="B290" s="250" t="s">
        <v>283</v>
      </c>
      <c r="C290" s="613">
        <v>4</v>
      </c>
      <c r="D290" s="614">
        <v>0</v>
      </c>
      <c r="E290" s="627" t="s">
        <v>667</v>
      </c>
      <c r="F290" s="85" t="s">
        <v>668</v>
      </c>
      <c r="G290" s="102">
        <f t="shared" si="8"/>
        <v>6860</v>
      </c>
      <c r="H290" s="103">
        <f t="shared" si="9"/>
        <v>6860</v>
      </c>
      <c r="I290" s="104">
        <f>I292</f>
        <v>6860</v>
      </c>
      <c r="J290" s="96"/>
    </row>
    <row r="291" spans="1:15" s="64" customFormat="1" x14ac:dyDescent="0.2">
      <c r="A291" s="237"/>
      <c r="B291" s="230"/>
      <c r="C291" s="613"/>
      <c r="D291" s="614"/>
      <c r="E291" s="91" t="s">
        <v>138</v>
      </c>
      <c r="F291" s="85"/>
      <c r="G291" s="102"/>
      <c r="H291" s="103">
        <f t="shared" si="9"/>
        <v>0</v>
      </c>
      <c r="I291" s="113"/>
      <c r="J291" s="96"/>
    </row>
    <row r="292" spans="1:15" s="64" customFormat="1" x14ac:dyDescent="0.2">
      <c r="A292" s="237">
        <v>2641</v>
      </c>
      <c r="B292" s="251" t="s">
        <v>283</v>
      </c>
      <c r="C292" s="615">
        <v>4</v>
      </c>
      <c r="D292" s="616">
        <v>1</v>
      </c>
      <c r="E292" s="91" t="s">
        <v>669</v>
      </c>
      <c r="F292" s="94" t="s">
        <v>670</v>
      </c>
      <c r="G292" s="102">
        <f t="shared" si="8"/>
        <v>6860</v>
      </c>
      <c r="H292" s="103">
        <f t="shared" si="9"/>
        <v>6860</v>
      </c>
      <c r="I292" s="104">
        <f>I294+I295+I296</f>
        <v>6860</v>
      </c>
      <c r="J292" s="96"/>
    </row>
    <row r="293" spans="1:15" s="63" customFormat="1" ht="33.75" customHeight="1" x14ac:dyDescent="0.2">
      <c r="A293" s="237"/>
      <c r="B293" s="240"/>
      <c r="C293" s="615"/>
      <c r="D293" s="616"/>
      <c r="E293" s="91" t="s">
        <v>220</v>
      </c>
      <c r="F293" s="105"/>
      <c r="G293" s="102"/>
      <c r="H293" s="103">
        <f t="shared" si="9"/>
        <v>0</v>
      </c>
      <c r="I293" s="111"/>
      <c r="J293" s="96"/>
      <c r="K293" s="64"/>
      <c r="L293" s="64"/>
      <c r="M293" s="64"/>
      <c r="N293" s="64"/>
      <c r="O293" s="64"/>
    </row>
    <row r="294" spans="1:15" s="63" customFormat="1" ht="25.5" customHeight="1" x14ac:dyDescent="0.2">
      <c r="A294" s="237"/>
      <c r="B294" s="240"/>
      <c r="C294" s="615"/>
      <c r="D294" s="616"/>
      <c r="E294" s="107" t="s">
        <v>920</v>
      </c>
      <c r="F294" s="105"/>
      <c r="G294" s="102">
        <f t="shared" si="8"/>
        <v>4300</v>
      </c>
      <c r="H294" s="103">
        <f t="shared" si="9"/>
        <v>4300</v>
      </c>
      <c r="I294" s="104">
        <v>4300</v>
      </c>
      <c r="J294" s="96"/>
      <c r="K294" s="64"/>
      <c r="L294" s="64"/>
      <c r="M294" s="64"/>
      <c r="N294" s="64"/>
      <c r="O294" s="64"/>
    </row>
    <row r="295" spans="1:15" s="63" customFormat="1" ht="25.5" customHeight="1" x14ac:dyDescent="0.2">
      <c r="A295" s="237"/>
      <c r="B295" s="240"/>
      <c r="C295" s="615"/>
      <c r="D295" s="616"/>
      <c r="E295" s="83" t="s">
        <v>112</v>
      </c>
      <c r="F295" s="105"/>
      <c r="G295" s="622">
        <f t="shared" si="8"/>
        <v>60</v>
      </c>
      <c r="H295" s="103">
        <f t="shared" si="9"/>
        <v>60</v>
      </c>
      <c r="I295" s="104">
        <v>60</v>
      </c>
      <c r="J295" s="96"/>
      <c r="K295" s="64"/>
      <c r="L295" s="64"/>
      <c r="M295" s="64"/>
      <c r="N295" s="64"/>
      <c r="O295" s="64"/>
    </row>
    <row r="296" spans="1:15" s="64" customFormat="1" ht="23.25" customHeight="1" thickBot="1" x14ac:dyDescent="0.25">
      <c r="A296" s="237"/>
      <c r="B296" s="240"/>
      <c r="C296" s="615"/>
      <c r="D296" s="616"/>
      <c r="E296" s="620" t="s">
        <v>116</v>
      </c>
      <c r="F296" s="105"/>
      <c r="G296" s="102">
        <f t="shared" si="8"/>
        <v>2500</v>
      </c>
      <c r="H296" s="103">
        <f t="shared" si="9"/>
        <v>2500</v>
      </c>
      <c r="I296" s="111">
        <v>2500</v>
      </c>
      <c r="J296" s="96"/>
    </row>
    <row r="297" spans="1:15" s="64" customFormat="1" ht="28.5" x14ac:dyDescent="0.2">
      <c r="A297" s="237">
        <v>2660</v>
      </c>
      <c r="B297" s="250" t="s">
        <v>283</v>
      </c>
      <c r="C297" s="238">
        <v>6</v>
      </c>
      <c r="D297" s="239">
        <v>0</v>
      </c>
      <c r="E297" s="84" t="s">
        <v>677</v>
      </c>
      <c r="F297" s="249" t="s">
        <v>678</v>
      </c>
      <c r="G297" s="102"/>
      <c r="H297" s="103">
        <f t="shared" si="9"/>
        <v>1500</v>
      </c>
      <c r="I297" s="104">
        <f>I299</f>
        <v>0</v>
      </c>
      <c r="J297" s="96">
        <f>J302</f>
        <v>1500</v>
      </c>
    </row>
    <row r="298" spans="1:15" s="65" customFormat="1" ht="10.5" customHeight="1" x14ac:dyDescent="0.2">
      <c r="A298" s="237"/>
      <c r="B298" s="230"/>
      <c r="C298" s="238"/>
      <c r="D298" s="239"/>
      <c r="E298" s="91" t="s">
        <v>138</v>
      </c>
      <c r="F298" s="85"/>
      <c r="G298" s="102"/>
      <c r="H298" s="103">
        <f t="shared" si="9"/>
        <v>0</v>
      </c>
      <c r="I298" s="113"/>
      <c r="J298" s="96"/>
      <c r="K298" s="64"/>
      <c r="L298" s="64"/>
      <c r="M298" s="64"/>
      <c r="N298" s="64"/>
      <c r="O298" s="64"/>
    </row>
    <row r="299" spans="1:15" s="64" customFormat="1" ht="28.5" x14ac:dyDescent="0.2">
      <c r="A299" s="237">
        <v>2661</v>
      </c>
      <c r="B299" s="251" t="s">
        <v>283</v>
      </c>
      <c r="C299" s="241">
        <v>6</v>
      </c>
      <c r="D299" s="242">
        <v>1</v>
      </c>
      <c r="E299" s="91" t="s">
        <v>677</v>
      </c>
      <c r="F299" s="94" t="s">
        <v>679</v>
      </c>
      <c r="G299" s="102"/>
      <c r="H299" s="103">
        <f t="shared" si="9"/>
        <v>0</v>
      </c>
      <c r="I299" s="104">
        <f>I301</f>
        <v>0</v>
      </c>
      <c r="J299" s="96"/>
    </row>
    <row r="300" spans="1:15" s="64" customFormat="1" ht="36" x14ac:dyDescent="0.2">
      <c r="A300" s="237"/>
      <c r="B300" s="240"/>
      <c r="C300" s="615"/>
      <c r="D300" s="616"/>
      <c r="E300" s="91" t="s">
        <v>220</v>
      </c>
      <c r="F300" s="105"/>
      <c r="G300" s="102"/>
      <c r="H300" s="103">
        <f t="shared" si="9"/>
        <v>0</v>
      </c>
      <c r="I300" s="104"/>
      <c r="J300" s="96"/>
    </row>
    <row r="301" spans="1:15" s="64" customFormat="1" ht="24" x14ac:dyDescent="0.2">
      <c r="A301" s="237"/>
      <c r="B301" s="240"/>
      <c r="C301" s="615"/>
      <c r="D301" s="616"/>
      <c r="E301" s="83" t="s">
        <v>124</v>
      </c>
      <c r="F301" s="105"/>
      <c r="G301" s="102"/>
      <c r="H301" s="103">
        <f t="shared" si="9"/>
        <v>0</v>
      </c>
      <c r="I301" s="104">
        <f>1000-1000</f>
        <v>0</v>
      </c>
      <c r="J301" s="96"/>
    </row>
    <row r="302" spans="1:15" s="65" customFormat="1" ht="16.5" customHeight="1" x14ac:dyDescent="0.2">
      <c r="A302" s="237"/>
      <c r="B302" s="240"/>
      <c r="C302" s="615"/>
      <c r="D302" s="616"/>
      <c r="E302" s="83" t="s">
        <v>194</v>
      </c>
      <c r="F302" s="105"/>
      <c r="G302" s="102"/>
      <c r="H302" s="103">
        <f t="shared" si="9"/>
        <v>1500</v>
      </c>
      <c r="I302" s="104"/>
      <c r="J302" s="96">
        <v>1500</v>
      </c>
      <c r="K302" s="64"/>
      <c r="L302" s="64"/>
      <c r="M302" s="64"/>
      <c r="N302" s="64"/>
    </row>
    <row r="303" spans="1:15" s="64" customFormat="1" x14ac:dyDescent="0.2">
      <c r="A303" s="237"/>
      <c r="B303" s="240"/>
      <c r="C303" s="615"/>
      <c r="D303" s="616"/>
      <c r="E303" s="83" t="s">
        <v>189</v>
      </c>
      <c r="F303" s="105"/>
      <c r="G303" s="102"/>
      <c r="H303" s="103">
        <f t="shared" si="9"/>
        <v>0</v>
      </c>
      <c r="I303" s="111"/>
      <c r="J303" s="96"/>
    </row>
    <row r="304" spans="1:15" s="64" customFormat="1" ht="22.5" x14ac:dyDescent="0.2">
      <c r="A304" s="248">
        <v>2800</v>
      </c>
      <c r="B304" s="250" t="s">
        <v>287</v>
      </c>
      <c r="C304" s="238">
        <v>0</v>
      </c>
      <c r="D304" s="239">
        <v>0</v>
      </c>
      <c r="E304" s="100" t="s">
        <v>933</v>
      </c>
      <c r="F304" s="101" t="s">
        <v>716</v>
      </c>
      <c r="G304" s="102">
        <f t="shared" si="8"/>
        <v>4590</v>
      </c>
      <c r="H304" s="103">
        <f t="shared" si="9"/>
        <v>9590</v>
      </c>
      <c r="I304" s="106">
        <f>I305+I314</f>
        <v>4590</v>
      </c>
      <c r="J304" s="96">
        <f>J305</f>
        <v>5000</v>
      </c>
    </row>
    <row r="305" spans="1:15" s="64" customFormat="1" x14ac:dyDescent="0.2">
      <c r="A305" s="237">
        <v>2820</v>
      </c>
      <c r="B305" s="250" t="s">
        <v>287</v>
      </c>
      <c r="C305" s="238">
        <v>2</v>
      </c>
      <c r="D305" s="239">
        <v>0</v>
      </c>
      <c r="E305" s="84" t="s">
        <v>720</v>
      </c>
      <c r="F305" s="85" t="s">
        <v>721</v>
      </c>
      <c r="G305" s="102">
        <f t="shared" si="8"/>
        <v>4390</v>
      </c>
      <c r="H305" s="103">
        <f t="shared" si="9"/>
        <v>9390</v>
      </c>
      <c r="I305" s="106">
        <f>I307</f>
        <v>4390</v>
      </c>
      <c r="J305" s="96">
        <f>J312</f>
        <v>5000</v>
      </c>
    </row>
    <row r="306" spans="1:15" s="64" customFormat="1" x14ac:dyDescent="0.2">
      <c r="A306" s="237"/>
      <c r="B306" s="230"/>
      <c r="C306" s="238"/>
      <c r="D306" s="239"/>
      <c r="E306" s="91" t="s">
        <v>138</v>
      </c>
      <c r="F306" s="85"/>
      <c r="G306" s="102"/>
      <c r="H306" s="103">
        <f t="shared" si="9"/>
        <v>0</v>
      </c>
      <c r="I306" s="113"/>
      <c r="J306" s="96"/>
    </row>
    <row r="307" spans="1:15" s="64" customFormat="1" x14ac:dyDescent="0.2">
      <c r="A307" s="237">
        <v>2824</v>
      </c>
      <c r="B307" s="251" t="s">
        <v>287</v>
      </c>
      <c r="C307" s="241">
        <v>2</v>
      </c>
      <c r="D307" s="242">
        <v>4</v>
      </c>
      <c r="E307" s="91" t="s">
        <v>290</v>
      </c>
      <c r="F307" s="94"/>
      <c r="G307" s="102">
        <f t="shared" si="8"/>
        <v>4390</v>
      </c>
      <c r="H307" s="103">
        <f t="shared" si="9"/>
        <v>4390</v>
      </c>
      <c r="I307" s="104">
        <f>I308+I309+I310+I311</f>
        <v>4390</v>
      </c>
      <c r="J307" s="96"/>
    </row>
    <row r="308" spans="1:15" s="64" customFormat="1" ht="21.75" customHeight="1" x14ac:dyDescent="0.2">
      <c r="A308" s="237"/>
      <c r="B308" s="251"/>
      <c r="C308" s="241"/>
      <c r="D308" s="242"/>
      <c r="E308" s="618" t="s">
        <v>98</v>
      </c>
      <c r="F308" s="94"/>
      <c r="G308" s="102">
        <f t="shared" si="8"/>
        <v>800</v>
      </c>
      <c r="H308" s="103">
        <f t="shared" si="9"/>
        <v>800</v>
      </c>
      <c r="I308" s="104">
        <v>800</v>
      </c>
      <c r="J308" s="96"/>
    </row>
    <row r="309" spans="1:15" s="64" customFormat="1" ht="29.25" customHeight="1" thickBot="1" x14ac:dyDescent="0.25">
      <c r="A309" s="237"/>
      <c r="B309" s="251"/>
      <c r="C309" s="241"/>
      <c r="D309" s="242"/>
      <c r="E309" s="115" t="s">
        <v>99</v>
      </c>
      <c r="F309" s="94"/>
      <c r="G309" s="102">
        <f t="shared" si="8"/>
        <v>990</v>
      </c>
      <c r="H309" s="103">
        <f t="shared" si="9"/>
        <v>990</v>
      </c>
      <c r="I309" s="104">
        <v>990</v>
      </c>
      <c r="J309" s="96"/>
    </row>
    <row r="310" spans="1:15" s="63" customFormat="1" ht="35.25" customHeight="1" thickBot="1" x14ac:dyDescent="0.25">
      <c r="A310" s="237" t="s">
        <v>338</v>
      </c>
      <c r="B310" s="251"/>
      <c r="C310" s="241"/>
      <c r="D310" s="242"/>
      <c r="E310" s="620" t="s">
        <v>116</v>
      </c>
      <c r="F310" s="94"/>
      <c r="G310" s="102">
        <f t="shared" si="8"/>
        <v>2600</v>
      </c>
      <c r="H310" s="103">
        <f t="shared" si="9"/>
        <v>2600</v>
      </c>
      <c r="I310" s="104">
        <v>2600</v>
      </c>
      <c r="J310" s="96"/>
      <c r="K310" s="64"/>
      <c r="M310" s="64"/>
      <c r="N310" s="64"/>
      <c r="O310" s="64"/>
    </row>
    <row r="311" spans="1:15" s="64" customFormat="1" ht="17.25" customHeight="1" thickBot="1" x14ac:dyDescent="0.25">
      <c r="A311" s="237"/>
      <c r="B311" s="251"/>
      <c r="C311" s="241"/>
      <c r="D311" s="242"/>
      <c r="E311" s="115" t="s">
        <v>898</v>
      </c>
      <c r="F311" s="94"/>
      <c r="G311" s="102">
        <f t="shared" si="8"/>
        <v>0</v>
      </c>
      <c r="H311" s="103">
        <f t="shared" si="9"/>
        <v>0</v>
      </c>
      <c r="I311" s="104"/>
      <c r="J311" s="96"/>
    </row>
    <row r="312" spans="1:15" s="64" customFormat="1" x14ac:dyDescent="0.2">
      <c r="A312" s="237"/>
      <c r="B312" s="251"/>
      <c r="C312" s="241"/>
      <c r="D312" s="242"/>
      <c r="E312" s="83" t="s">
        <v>195</v>
      </c>
      <c r="F312" s="94"/>
      <c r="G312" s="102"/>
      <c r="H312" s="103">
        <f t="shared" si="9"/>
        <v>5000</v>
      </c>
      <c r="I312" s="104"/>
      <c r="J312" s="96">
        <v>5000</v>
      </c>
    </row>
    <row r="313" spans="1:15" s="64" customFormat="1" x14ac:dyDescent="0.2">
      <c r="A313" s="237"/>
      <c r="B313" s="251"/>
      <c r="C313" s="241"/>
      <c r="D313" s="242"/>
      <c r="E313" s="277" t="s">
        <v>189</v>
      </c>
      <c r="F313" s="94"/>
      <c r="G313" s="102"/>
      <c r="H313" s="103">
        <f t="shared" si="9"/>
        <v>0</v>
      </c>
      <c r="I313" s="104"/>
      <c r="J313" s="96"/>
    </row>
    <row r="314" spans="1:15" s="64" customFormat="1" ht="19.5" customHeight="1" x14ac:dyDescent="0.2">
      <c r="A314" s="237">
        <v>2840</v>
      </c>
      <c r="B314" s="250" t="s">
        <v>287</v>
      </c>
      <c r="C314" s="238">
        <v>4</v>
      </c>
      <c r="D314" s="239">
        <v>0</v>
      </c>
      <c r="E314" s="84" t="s">
        <v>335</v>
      </c>
      <c r="F314" s="249" t="s">
        <v>726</v>
      </c>
      <c r="G314" s="102">
        <f t="shared" si="8"/>
        <v>200</v>
      </c>
      <c r="H314" s="103">
        <f t="shared" si="9"/>
        <v>200</v>
      </c>
      <c r="I314" s="106">
        <f>I316</f>
        <v>200</v>
      </c>
      <c r="J314" s="96"/>
    </row>
    <row r="315" spans="1:15" s="65" customFormat="1" ht="19.5" customHeight="1" x14ac:dyDescent="0.2">
      <c r="A315" s="237"/>
      <c r="B315" s="230"/>
      <c r="C315" s="238"/>
      <c r="D315" s="239"/>
      <c r="E315" s="91" t="s">
        <v>138</v>
      </c>
      <c r="F315" s="85"/>
      <c r="G315" s="102"/>
      <c r="H315" s="103">
        <f t="shared" si="9"/>
        <v>0</v>
      </c>
      <c r="I315" s="106"/>
      <c r="J315" s="96"/>
      <c r="K315" s="64"/>
      <c r="L315" s="64"/>
      <c r="M315" s="64"/>
      <c r="N315" s="64"/>
      <c r="O315" s="64"/>
    </row>
    <row r="316" spans="1:15" s="64" customFormat="1" ht="19.5" customHeight="1" x14ac:dyDescent="0.2">
      <c r="A316" s="237">
        <v>2841</v>
      </c>
      <c r="B316" s="251" t="s">
        <v>287</v>
      </c>
      <c r="C316" s="241">
        <v>4</v>
      </c>
      <c r="D316" s="242">
        <v>1</v>
      </c>
      <c r="E316" s="617" t="s">
        <v>336</v>
      </c>
      <c r="F316" s="249"/>
      <c r="G316" s="102">
        <f t="shared" si="8"/>
        <v>200</v>
      </c>
      <c r="H316" s="103">
        <f t="shared" si="9"/>
        <v>200</v>
      </c>
      <c r="I316" s="106">
        <f>I318+I319</f>
        <v>200</v>
      </c>
      <c r="J316" s="96"/>
    </row>
    <row r="317" spans="1:15" s="64" customFormat="1" ht="30" customHeight="1" x14ac:dyDescent="0.2">
      <c r="A317" s="237"/>
      <c r="B317" s="251"/>
      <c r="C317" s="241"/>
      <c r="D317" s="242"/>
      <c r="E317" s="91" t="s">
        <v>220</v>
      </c>
      <c r="F317" s="249"/>
      <c r="G317" s="102"/>
      <c r="H317" s="103">
        <f t="shared" si="9"/>
        <v>0</v>
      </c>
      <c r="I317" s="88"/>
      <c r="J317" s="96"/>
    </row>
    <row r="318" spans="1:15" s="64" customFormat="1" ht="30" customHeight="1" x14ac:dyDescent="0.2">
      <c r="A318" s="237"/>
      <c r="B318" s="251"/>
      <c r="C318" s="241"/>
      <c r="D318" s="242"/>
      <c r="E318" s="91" t="s">
        <v>888</v>
      </c>
      <c r="F318" s="249"/>
      <c r="G318" s="102">
        <f t="shared" si="8"/>
        <v>200</v>
      </c>
      <c r="H318" s="103">
        <f t="shared" si="9"/>
        <v>200</v>
      </c>
      <c r="I318" s="88">
        <v>200</v>
      </c>
      <c r="J318" s="96"/>
    </row>
    <row r="319" spans="1:15" s="64" customFormat="1" ht="19.5" customHeight="1" x14ac:dyDescent="0.2">
      <c r="A319" s="237"/>
      <c r="B319" s="251"/>
      <c r="C319" s="241"/>
      <c r="D319" s="242"/>
      <c r="E319" s="91" t="s">
        <v>887</v>
      </c>
      <c r="F319" s="249"/>
      <c r="G319" s="102"/>
      <c r="H319" s="103">
        <f t="shared" si="9"/>
        <v>0</v>
      </c>
      <c r="I319" s="88"/>
      <c r="J319" s="96"/>
    </row>
    <row r="320" spans="1:15" s="65" customFormat="1" ht="32.25" customHeight="1" x14ac:dyDescent="0.2">
      <c r="A320" s="248">
        <v>2900</v>
      </c>
      <c r="B320" s="250" t="s">
        <v>294</v>
      </c>
      <c r="C320" s="613">
        <v>0</v>
      </c>
      <c r="D320" s="614">
        <v>0</v>
      </c>
      <c r="E320" s="100" t="s">
        <v>934</v>
      </c>
      <c r="F320" s="101" t="s">
        <v>854</v>
      </c>
      <c r="G320" s="102">
        <f t="shared" si="8"/>
        <v>50700</v>
      </c>
      <c r="H320" s="103">
        <f t="shared" si="9"/>
        <v>52001.5</v>
      </c>
      <c r="I320" s="96">
        <f>I324</f>
        <v>50700</v>
      </c>
      <c r="J320" s="96">
        <f>J336</f>
        <v>1301.5</v>
      </c>
      <c r="K320" s="64"/>
      <c r="L320" s="64"/>
      <c r="M320" s="64"/>
      <c r="N320" s="64"/>
      <c r="O320" s="64"/>
    </row>
    <row r="321" spans="1:15" s="64" customFormat="1" x14ac:dyDescent="0.2">
      <c r="A321" s="235"/>
      <c r="B321" s="230"/>
      <c r="C321" s="610"/>
      <c r="D321" s="611"/>
      <c r="E321" s="91" t="s">
        <v>137</v>
      </c>
      <c r="F321" s="236"/>
      <c r="G321" s="102"/>
      <c r="H321" s="103">
        <f t="shared" si="9"/>
        <v>0</v>
      </c>
      <c r="I321" s="612"/>
      <c r="J321" s="96"/>
    </row>
    <row r="322" spans="1:15" s="64" customFormat="1" ht="24" x14ac:dyDescent="0.2">
      <c r="A322" s="237">
        <v>2910</v>
      </c>
      <c r="B322" s="250" t="s">
        <v>294</v>
      </c>
      <c r="C322" s="613">
        <v>1</v>
      </c>
      <c r="D322" s="614">
        <v>0</v>
      </c>
      <c r="E322" s="84" t="s">
        <v>326</v>
      </c>
      <c r="F322" s="85" t="s">
        <v>855</v>
      </c>
      <c r="G322" s="102"/>
      <c r="H322" s="103">
        <f t="shared" si="9"/>
        <v>0</v>
      </c>
      <c r="I322" s="89"/>
      <c r="J322" s="96"/>
    </row>
    <row r="323" spans="1:15" s="64" customFormat="1" x14ac:dyDescent="0.2">
      <c r="A323" s="237"/>
      <c r="B323" s="230"/>
      <c r="C323" s="613"/>
      <c r="D323" s="614"/>
      <c r="E323" s="91" t="s">
        <v>138</v>
      </c>
      <c r="F323" s="85"/>
      <c r="G323" s="102"/>
      <c r="H323" s="103">
        <f t="shared" si="9"/>
        <v>0</v>
      </c>
      <c r="I323" s="113"/>
      <c r="J323" s="96"/>
    </row>
    <row r="324" spans="1:15" s="64" customFormat="1" ht="15" x14ac:dyDescent="0.2">
      <c r="A324" s="237">
        <v>2911</v>
      </c>
      <c r="B324" s="251" t="s">
        <v>294</v>
      </c>
      <c r="C324" s="615">
        <v>1</v>
      </c>
      <c r="D324" s="616">
        <v>1</v>
      </c>
      <c r="E324" s="91" t="s">
        <v>856</v>
      </c>
      <c r="F324" s="94" t="s">
        <v>857</v>
      </c>
      <c r="G324" s="102">
        <f t="shared" si="8"/>
        <v>50700</v>
      </c>
      <c r="H324" s="103">
        <f t="shared" si="9"/>
        <v>50700</v>
      </c>
      <c r="I324" s="96">
        <f>I336+I338+I337</f>
        <v>50700</v>
      </c>
      <c r="J324" s="96"/>
    </row>
    <row r="325" spans="1:15" s="63" customFormat="1" ht="42" customHeight="1" x14ac:dyDescent="0.2">
      <c r="A325" s="237"/>
      <c r="B325" s="240"/>
      <c r="C325" s="615"/>
      <c r="D325" s="616"/>
      <c r="E325" s="91" t="s">
        <v>220</v>
      </c>
      <c r="F325" s="105"/>
      <c r="G325" s="102"/>
      <c r="H325" s="103">
        <f t="shared" si="9"/>
        <v>0</v>
      </c>
      <c r="I325" s="111"/>
      <c r="J325" s="96"/>
      <c r="K325" s="64"/>
      <c r="L325" s="64"/>
      <c r="M325" s="64"/>
      <c r="N325" s="64"/>
      <c r="O325" s="64"/>
    </row>
    <row r="326" spans="1:15" s="64" customFormat="1" ht="24" hidden="1" x14ac:dyDescent="0.2">
      <c r="A326" s="237"/>
      <c r="B326" s="240"/>
      <c r="C326" s="615"/>
      <c r="D326" s="616"/>
      <c r="E326" s="112" t="s">
        <v>124</v>
      </c>
      <c r="F326" s="105"/>
      <c r="G326" s="102">
        <f t="shared" si="8"/>
        <v>0</v>
      </c>
      <c r="H326" s="103">
        <f t="shared" si="9"/>
        <v>0</v>
      </c>
      <c r="I326" s="89"/>
      <c r="J326" s="96"/>
    </row>
    <row r="327" spans="1:15" s="65" customFormat="1" ht="10.5" hidden="1" customHeight="1" x14ac:dyDescent="0.2">
      <c r="A327" s="237"/>
      <c r="B327" s="240"/>
      <c r="C327" s="615"/>
      <c r="D327" s="616"/>
      <c r="E327" s="112" t="s">
        <v>195</v>
      </c>
      <c r="F327" s="105"/>
      <c r="G327" s="102">
        <f t="shared" si="8"/>
        <v>0</v>
      </c>
      <c r="H327" s="103">
        <f t="shared" si="9"/>
        <v>0</v>
      </c>
      <c r="I327" s="89"/>
      <c r="J327" s="96"/>
      <c r="K327" s="64"/>
      <c r="L327" s="64"/>
      <c r="M327" s="64"/>
      <c r="N327" s="64"/>
      <c r="O327" s="64"/>
    </row>
    <row r="328" spans="1:15" s="64" customFormat="1" ht="17.25" hidden="1" customHeight="1" x14ac:dyDescent="0.2">
      <c r="A328" s="248">
        <v>3000</v>
      </c>
      <c r="B328" s="250" t="s">
        <v>307</v>
      </c>
      <c r="C328" s="613">
        <v>0</v>
      </c>
      <c r="D328" s="614">
        <v>0</v>
      </c>
      <c r="E328" s="100" t="s">
        <v>935</v>
      </c>
      <c r="F328" s="101" t="s">
        <v>879</v>
      </c>
      <c r="G328" s="102">
        <f t="shared" si="8"/>
        <v>0</v>
      </c>
      <c r="H328" s="103">
        <f t="shared" si="9"/>
        <v>0</v>
      </c>
      <c r="I328" s="104"/>
      <c r="J328" s="96"/>
    </row>
    <row r="329" spans="1:15" s="64" customFormat="1" hidden="1" x14ac:dyDescent="0.2">
      <c r="A329" s="237"/>
      <c r="B329" s="240"/>
      <c r="C329" s="615"/>
      <c r="D329" s="616"/>
      <c r="E329" s="91" t="s">
        <v>221</v>
      </c>
      <c r="F329" s="105"/>
      <c r="G329" s="102">
        <f t="shared" si="8"/>
        <v>0</v>
      </c>
      <c r="H329" s="103">
        <f t="shared" si="9"/>
        <v>0</v>
      </c>
      <c r="I329" s="111"/>
      <c r="J329" s="96"/>
    </row>
    <row r="330" spans="1:15" s="64" customFormat="1" hidden="1" x14ac:dyDescent="0.2">
      <c r="A330" s="237"/>
      <c r="B330" s="230"/>
      <c r="C330" s="613"/>
      <c r="D330" s="614"/>
      <c r="E330" s="91" t="s">
        <v>138</v>
      </c>
      <c r="F330" s="85"/>
      <c r="G330" s="102">
        <f t="shared" si="8"/>
        <v>0</v>
      </c>
      <c r="H330" s="103">
        <f t="shared" si="9"/>
        <v>0</v>
      </c>
      <c r="I330" s="113"/>
      <c r="J330" s="96"/>
    </row>
    <row r="331" spans="1:15" s="64" customFormat="1" ht="24" hidden="1" x14ac:dyDescent="0.2">
      <c r="A331" s="255">
        <v>3091</v>
      </c>
      <c r="B331" s="251" t="s">
        <v>307</v>
      </c>
      <c r="C331" s="628">
        <v>9</v>
      </c>
      <c r="D331" s="629">
        <v>1</v>
      </c>
      <c r="E331" s="258" t="s">
        <v>23</v>
      </c>
      <c r="F331" s="259" t="s">
        <v>25</v>
      </c>
      <c r="G331" s="102">
        <f t="shared" ref="G331:G356" si="10">I331</f>
        <v>0</v>
      </c>
      <c r="H331" s="103">
        <f t="shared" ref="H331:H357" si="11">I331+J331</f>
        <v>0</v>
      </c>
      <c r="I331" s="630"/>
      <c r="J331" s="96"/>
    </row>
    <row r="332" spans="1:15" s="64" customFormat="1" ht="30" hidden="1" customHeight="1" x14ac:dyDescent="0.2">
      <c r="A332" s="237"/>
      <c r="B332" s="240"/>
      <c r="C332" s="615"/>
      <c r="D332" s="616"/>
      <c r="E332" s="91" t="s">
        <v>220</v>
      </c>
      <c r="F332" s="105"/>
      <c r="G332" s="102">
        <f t="shared" si="10"/>
        <v>0</v>
      </c>
      <c r="H332" s="103">
        <f t="shared" si="11"/>
        <v>0</v>
      </c>
      <c r="I332" s="111"/>
      <c r="J332" s="96"/>
    </row>
    <row r="333" spans="1:15" s="64" customFormat="1" hidden="1" x14ac:dyDescent="0.2">
      <c r="A333" s="237"/>
      <c r="B333" s="240"/>
      <c r="C333" s="615"/>
      <c r="D333" s="616"/>
      <c r="E333" s="91" t="s">
        <v>221</v>
      </c>
      <c r="F333" s="105"/>
      <c r="G333" s="102">
        <f t="shared" si="10"/>
        <v>0</v>
      </c>
      <c r="H333" s="103">
        <f t="shared" si="11"/>
        <v>0</v>
      </c>
      <c r="I333" s="111"/>
      <c r="J333" s="96"/>
    </row>
    <row r="334" spans="1:15" s="64" customFormat="1" hidden="1" x14ac:dyDescent="0.2">
      <c r="A334" s="237"/>
      <c r="B334" s="240"/>
      <c r="C334" s="615"/>
      <c r="D334" s="616"/>
      <c r="E334" s="91" t="s">
        <v>221</v>
      </c>
      <c r="F334" s="105"/>
      <c r="G334" s="102">
        <f t="shared" si="10"/>
        <v>0</v>
      </c>
      <c r="H334" s="103">
        <f t="shared" si="11"/>
        <v>0</v>
      </c>
      <c r="I334" s="111"/>
      <c r="J334" s="96"/>
    </row>
    <row r="335" spans="1:15" s="64" customFormat="1" ht="24" hidden="1" x14ac:dyDescent="0.2">
      <c r="A335" s="255">
        <v>3092</v>
      </c>
      <c r="B335" s="251" t="s">
        <v>307</v>
      </c>
      <c r="C335" s="628">
        <v>9</v>
      </c>
      <c r="D335" s="629">
        <v>2</v>
      </c>
      <c r="E335" s="258" t="s">
        <v>327</v>
      </c>
      <c r="F335" s="259"/>
      <c r="G335" s="102">
        <f t="shared" si="10"/>
        <v>0</v>
      </c>
      <c r="H335" s="103">
        <f t="shared" si="11"/>
        <v>0</v>
      </c>
      <c r="I335" s="630"/>
      <c r="J335" s="96"/>
    </row>
    <row r="336" spans="1:15" s="64" customFormat="1" ht="24" x14ac:dyDescent="0.2">
      <c r="A336" s="237"/>
      <c r="B336" s="240"/>
      <c r="C336" s="615"/>
      <c r="D336" s="616"/>
      <c r="E336" s="83" t="s">
        <v>124</v>
      </c>
      <c r="F336" s="105"/>
      <c r="G336" s="102">
        <f t="shared" si="10"/>
        <v>50500</v>
      </c>
      <c r="H336" s="103">
        <f t="shared" si="11"/>
        <v>51801.5</v>
      </c>
      <c r="I336" s="104">
        <f>49500+1000</f>
        <v>50500</v>
      </c>
      <c r="J336" s="96">
        <f>J339</f>
        <v>1301.5</v>
      </c>
    </row>
    <row r="337" spans="1:15" s="64" customFormat="1" ht="16.5" customHeight="1" x14ac:dyDescent="0.2">
      <c r="A337" s="237"/>
      <c r="B337" s="251"/>
      <c r="C337" s="241"/>
      <c r="D337" s="242"/>
      <c r="E337" s="91" t="s">
        <v>905</v>
      </c>
      <c r="F337" s="249"/>
      <c r="G337" s="102">
        <f t="shared" si="10"/>
        <v>200</v>
      </c>
      <c r="H337" s="103">
        <f t="shared" si="11"/>
        <v>200</v>
      </c>
      <c r="I337" s="88">
        <v>200</v>
      </c>
      <c r="J337" s="96"/>
    </row>
    <row r="338" spans="1:15" s="65" customFormat="1" ht="19.5" customHeight="1" x14ac:dyDescent="0.2">
      <c r="A338" s="237"/>
      <c r="B338" s="240"/>
      <c r="C338" s="615"/>
      <c r="D338" s="616"/>
      <c r="E338" s="91" t="s">
        <v>886</v>
      </c>
      <c r="F338" s="105"/>
      <c r="G338" s="102"/>
      <c r="H338" s="103">
        <f t="shared" si="11"/>
        <v>0</v>
      </c>
      <c r="I338" s="111"/>
      <c r="J338" s="96"/>
      <c r="K338" s="64"/>
      <c r="L338" s="64"/>
      <c r="M338" s="64"/>
      <c r="N338" s="64"/>
      <c r="O338" s="64"/>
    </row>
    <row r="339" spans="1:15" s="65" customFormat="1" ht="19.5" customHeight="1" x14ac:dyDescent="0.2">
      <c r="A339" s="237"/>
      <c r="B339" s="240"/>
      <c r="C339" s="615"/>
      <c r="D339" s="616"/>
      <c r="E339" s="91" t="s">
        <v>889</v>
      </c>
      <c r="F339" s="105"/>
      <c r="G339" s="102"/>
      <c r="H339" s="103">
        <f t="shared" si="11"/>
        <v>1301.5</v>
      </c>
      <c r="I339" s="111"/>
      <c r="J339" s="96">
        <v>1301.5</v>
      </c>
      <c r="K339" s="64"/>
      <c r="L339" s="64"/>
      <c r="M339" s="64"/>
      <c r="N339" s="64"/>
      <c r="O339" s="64"/>
    </row>
    <row r="340" spans="1:15" s="65" customFormat="1" ht="19.5" customHeight="1" x14ac:dyDescent="0.2">
      <c r="A340" s="237"/>
      <c r="B340" s="240"/>
      <c r="C340" s="615"/>
      <c r="D340" s="616"/>
      <c r="E340" s="91" t="s">
        <v>890</v>
      </c>
      <c r="F340" s="105"/>
      <c r="G340" s="102"/>
      <c r="H340" s="103">
        <f t="shared" si="11"/>
        <v>0</v>
      </c>
      <c r="I340" s="111"/>
      <c r="J340" s="96"/>
      <c r="K340" s="64"/>
      <c r="L340" s="64"/>
      <c r="M340" s="64"/>
      <c r="N340" s="64"/>
      <c r="O340" s="64"/>
    </row>
    <row r="341" spans="1:15" s="64" customFormat="1" x14ac:dyDescent="0.2">
      <c r="A341" s="237"/>
      <c r="B341" s="240"/>
      <c r="C341" s="615"/>
      <c r="D341" s="616"/>
      <c r="E341" s="83" t="s">
        <v>189</v>
      </c>
      <c r="F341" s="105"/>
      <c r="G341" s="102"/>
      <c r="H341" s="103">
        <f t="shared" si="11"/>
        <v>0</v>
      </c>
      <c r="I341" s="111"/>
      <c r="J341" s="96"/>
    </row>
    <row r="342" spans="1:15" s="64" customFormat="1" ht="33" x14ac:dyDescent="0.2">
      <c r="A342" s="248">
        <v>3000</v>
      </c>
      <c r="B342" s="250" t="s">
        <v>307</v>
      </c>
      <c r="C342" s="238">
        <v>0</v>
      </c>
      <c r="D342" s="239">
        <v>0</v>
      </c>
      <c r="E342" s="100" t="s">
        <v>935</v>
      </c>
      <c r="F342" s="101" t="s">
        <v>879</v>
      </c>
      <c r="G342" s="102">
        <f t="shared" si="10"/>
        <v>4200</v>
      </c>
      <c r="H342" s="103">
        <f t="shared" si="11"/>
        <v>4200</v>
      </c>
      <c r="I342" s="106">
        <f>I343</f>
        <v>4200</v>
      </c>
      <c r="J342" s="96"/>
    </row>
    <row r="343" spans="1:15" s="64" customFormat="1" ht="28.5" x14ac:dyDescent="0.2">
      <c r="A343" s="237">
        <v>3070</v>
      </c>
      <c r="B343" s="250" t="s">
        <v>307</v>
      </c>
      <c r="C343" s="613">
        <v>7</v>
      </c>
      <c r="D343" s="614">
        <v>0</v>
      </c>
      <c r="E343" s="84" t="s">
        <v>16</v>
      </c>
      <c r="F343" s="85" t="s">
        <v>17</v>
      </c>
      <c r="G343" s="102">
        <f t="shared" si="10"/>
        <v>4200</v>
      </c>
      <c r="H343" s="103">
        <f t="shared" si="11"/>
        <v>4200</v>
      </c>
      <c r="I343" s="104">
        <f>I345</f>
        <v>4200</v>
      </c>
      <c r="J343" s="96"/>
    </row>
    <row r="344" spans="1:15" s="64" customFormat="1" x14ac:dyDescent="0.2">
      <c r="A344" s="237"/>
      <c r="B344" s="230"/>
      <c r="C344" s="613"/>
      <c r="D344" s="614"/>
      <c r="E344" s="91" t="s">
        <v>138</v>
      </c>
      <c r="F344" s="85"/>
      <c r="G344" s="102"/>
      <c r="H344" s="103">
        <f t="shared" si="11"/>
        <v>0</v>
      </c>
      <c r="I344" s="106"/>
      <c r="J344" s="96"/>
    </row>
    <row r="345" spans="1:15" s="64" customFormat="1" ht="24" x14ac:dyDescent="0.2">
      <c r="A345" s="237">
        <v>3071</v>
      </c>
      <c r="B345" s="251" t="s">
        <v>307</v>
      </c>
      <c r="C345" s="615">
        <v>7</v>
      </c>
      <c r="D345" s="616">
        <v>1</v>
      </c>
      <c r="E345" s="91" t="s">
        <v>16</v>
      </c>
      <c r="F345" s="94" t="s">
        <v>19</v>
      </c>
      <c r="G345" s="102">
        <f t="shared" si="10"/>
        <v>4200</v>
      </c>
      <c r="H345" s="103">
        <f t="shared" si="11"/>
        <v>4200</v>
      </c>
      <c r="I345" s="104">
        <f>I347+I348+I349</f>
        <v>4200</v>
      </c>
      <c r="J345" s="96"/>
    </row>
    <row r="346" spans="1:15" s="64" customFormat="1" ht="36" x14ac:dyDescent="0.2">
      <c r="A346" s="237"/>
      <c r="B346" s="240"/>
      <c r="C346" s="615"/>
      <c r="D346" s="616"/>
      <c r="E346" s="91" t="s">
        <v>220</v>
      </c>
      <c r="F346" s="105"/>
      <c r="G346" s="102"/>
      <c r="H346" s="103">
        <f t="shared" si="11"/>
        <v>0</v>
      </c>
      <c r="I346" s="104"/>
      <c r="J346" s="96"/>
    </row>
    <row r="347" spans="1:15" s="64" customFormat="1" ht="27.75" customHeight="1" x14ac:dyDescent="0.2">
      <c r="A347" s="237"/>
      <c r="B347" s="240"/>
      <c r="C347" s="615"/>
      <c r="D347" s="615"/>
      <c r="E347" s="372" t="s">
        <v>353</v>
      </c>
      <c r="F347" s="105"/>
      <c r="G347" s="102">
        <f t="shared" si="10"/>
        <v>3000</v>
      </c>
      <c r="H347" s="103">
        <f t="shared" si="11"/>
        <v>3000</v>
      </c>
      <c r="I347" s="104">
        <v>3000</v>
      </c>
      <c r="J347" s="96"/>
    </row>
    <row r="348" spans="1:15" s="64" customFormat="1" ht="24.75" customHeight="1" x14ac:dyDescent="0.2">
      <c r="A348" s="237"/>
      <c r="B348" s="240"/>
      <c r="C348" s="615"/>
      <c r="D348" s="616"/>
      <c r="E348" s="302" t="s">
        <v>885</v>
      </c>
      <c r="F348" s="105"/>
      <c r="G348" s="102">
        <f t="shared" si="10"/>
        <v>1000</v>
      </c>
      <c r="H348" s="103">
        <f t="shared" si="11"/>
        <v>1000</v>
      </c>
      <c r="I348" s="104">
        <v>1000</v>
      </c>
      <c r="J348" s="96"/>
    </row>
    <row r="349" spans="1:15" s="64" customFormat="1" x14ac:dyDescent="0.2">
      <c r="A349" s="255"/>
      <c r="B349" s="240"/>
      <c r="C349" s="615"/>
      <c r="D349" s="616"/>
      <c r="E349" s="302" t="s">
        <v>891</v>
      </c>
      <c r="F349" s="105"/>
      <c r="G349" s="102">
        <f t="shared" si="10"/>
        <v>200</v>
      </c>
      <c r="H349" s="103">
        <f t="shared" si="11"/>
        <v>200</v>
      </c>
      <c r="I349" s="104">
        <v>200</v>
      </c>
      <c r="J349" s="96"/>
    </row>
    <row r="350" spans="1:15" s="65" customFormat="1" ht="24" customHeight="1" x14ac:dyDescent="0.2">
      <c r="A350" s="260">
        <v>3100</v>
      </c>
      <c r="B350" s="238" t="s">
        <v>308</v>
      </c>
      <c r="C350" s="238">
        <v>0</v>
      </c>
      <c r="D350" s="239">
        <v>0</v>
      </c>
      <c r="E350" s="261" t="s">
        <v>936</v>
      </c>
      <c r="F350" s="262"/>
      <c r="G350" s="102">
        <f t="shared" si="10"/>
        <v>15000</v>
      </c>
      <c r="H350" s="103">
        <f t="shared" si="11"/>
        <v>15000</v>
      </c>
      <c r="I350" s="96">
        <f>I354</f>
        <v>15000</v>
      </c>
      <c r="J350" s="96"/>
      <c r="K350" s="64"/>
      <c r="L350" s="64"/>
      <c r="M350" s="64"/>
      <c r="N350" s="64"/>
      <c r="O350" s="64"/>
    </row>
    <row r="351" spans="1:15" s="64" customFormat="1" x14ac:dyDescent="0.2">
      <c r="A351" s="255"/>
      <c r="B351" s="230"/>
      <c r="C351" s="610"/>
      <c r="D351" s="611"/>
      <c r="E351" s="91" t="s">
        <v>137</v>
      </c>
      <c r="F351" s="236"/>
      <c r="G351" s="102"/>
      <c r="H351" s="103">
        <f t="shared" si="11"/>
        <v>0</v>
      </c>
      <c r="I351" s="111"/>
      <c r="J351" s="96"/>
    </row>
    <row r="352" spans="1:15" s="64" customFormat="1" ht="24" x14ac:dyDescent="0.2">
      <c r="A352" s="255">
        <v>3110</v>
      </c>
      <c r="B352" s="263" t="s">
        <v>308</v>
      </c>
      <c r="C352" s="263">
        <v>1</v>
      </c>
      <c r="D352" s="264">
        <v>0</v>
      </c>
      <c r="E352" s="253" t="s">
        <v>70</v>
      </c>
      <c r="F352" s="94"/>
      <c r="G352" s="102"/>
      <c r="H352" s="103">
        <f t="shared" si="11"/>
        <v>0</v>
      </c>
      <c r="I352" s="89"/>
      <c r="J352" s="96"/>
    </row>
    <row r="353" spans="1:10" s="64" customFormat="1" x14ac:dyDescent="0.2">
      <c r="A353" s="255"/>
      <c r="B353" s="230"/>
      <c r="C353" s="613"/>
      <c r="D353" s="614"/>
      <c r="E353" s="91" t="s">
        <v>138</v>
      </c>
      <c r="F353" s="85"/>
      <c r="G353" s="102"/>
      <c r="H353" s="103">
        <f t="shared" si="11"/>
        <v>0</v>
      </c>
      <c r="I353" s="113"/>
      <c r="J353" s="96"/>
    </row>
    <row r="354" spans="1:10" s="64" customFormat="1" thickBot="1" x14ac:dyDescent="0.25">
      <c r="A354" s="265">
        <v>3112</v>
      </c>
      <c r="B354" s="266" t="s">
        <v>308</v>
      </c>
      <c r="C354" s="266">
        <v>1</v>
      </c>
      <c r="D354" s="267">
        <v>2</v>
      </c>
      <c r="E354" s="268" t="s">
        <v>71</v>
      </c>
      <c r="F354" s="269"/>
      <c r="G354" s="102">
        <f t="shared" si="10"/>
        <v>15000</v>
      </c>
      <c r="H354" s="103">
        <f t="shared" si="11"/>
        <v>15000</v>
      </c>
      <c r="I354" s="89">
        <f>I356</f>
        <v>15000</v>
      </c>
      <c r="J354" s="96"/>
    </row>
    <row r="355" spans="1:10" s="64" customFormat="1" ht="36" x14ac:dyDescent="0.2">
      <c r="A355" s="237"/>
      <c r="B355" s="240"/>
      <c r="C355" s="615"/>
      <c r="D355" s="616"/>
      <c r="E355" s="91" t="s">
        <v>220</v>
      </c>
      <c r="F355" s="105"/>
      <c r="G355" s="102"/>
      <c r="H355" s="103">
        <f t="shared" si="11"/>
        <v>0</v>
      </c>
      <c r="I355" s="111"/>
      <c r="J355" s="96"/>
    </row>
    <row r="356" spans="1:10" s="64" customFormat="1" ht="15" x14ac:dyDescent="0.2">
      <c r="A356" s="237"/>
      <c r="B356" s="240"/>
      <c r="C356" s="615"/>
      <c r="D356" s="616"/>
      <c r="E356" s="112" t="s">
        <v>391</v>
      </c>
      <c r="F356" s="105"/>
      <c r="G356" s="102">
        <f t="shared" si="10"/>
        <v>15000</v>
      </c>
      <c r="H356" s="103">
        <f t="shared" si="11"/>
        <v>15000</v>
      </c>
      <c r="I356" s="89">
        <v>15000</v>
      </c>
      <c r="J356" s="96"/>
    </row>
    <row r="357" spans="1:10" s="64" customFormat="1" x14ac:dyDescent="0.2">
      <c r="A357" s="237"/>
      <c r="B357" s="240"/>
      <c r="C357" s="615"/>
      <c r="D357" s="616"/>
      <c r="E357" s="91" t="s">
        <v>221</v>
      </c>
      <c r="F357" s="105"/>
      <c r="G357" s="102"/>
      <c r="H357" s="103">
        <f t="shared" si="11"/>
        <v>0</v>
      </c>
      <c r="I357" s="111"/>
      <c r="J357" s="96"/>
    </row>
    <row r="358" spans="1:10" x14ac:dyDescent="0.25">
      <c r="B358" s="270"/>
      <c r="C358" s="271"/>
      <c r="D358" s="272"/>
    </row>
    <row r="359" spans="1:10" x14ac:dyDescent="0.25">
      <c r="B359" s="631"/>
      <c r="C359" s="271"/>
      <c r="D359" s="272"/>
    </row>
    <row r="360" spans="1:10" x14ac:dyDescent="0.25">
      <c r="B360" s="631"/>
      <c r="C360" s="271"/>
      <c r="D360" s="272"/>
      <c r="E360" s="206"/>
    </row>
    <row r="361" spans="1:10" x14ac:dyDescent="0.25">
      <c r="B361" s="631"/>
      <c r="C361" s="632"/>
      <c r="D361" s="206"/>
      <c r="E361" s="206"/>
      <c r="F361" s="206"/>
      <c r="G361" s="206"/>
      <c r="H361" s="206"/>
    </row>
  </sheetData>
  <mergeCells count="12">
    <mergeCell ref="F5:F6"/>
    <mergeCell ref="I5:J5"/>
    <mergeCell ref="A1:J1"/>
    <mergeCell ref="A2:J2"/>
    <mergeCell ref="I4:J4"/>
    <mergeCell ref="A5:A6"/>
    <mergeCell ref="B5:B6"/>
    <mergeCell ref="C5:C6"/>
    <mergeCell ref="D5:D6"/>
    <mergeCell ref="E5:E6"/>
    <mergeCell ref="G5:G6"/>
    <mergeCell ref="H5:H6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blanc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Sheet2!Заголовки_для_печати</vt:lpstr>
      <vt:lpstr>Sheet3!Заголовки_для_печати</vt:lpstr>
      <vt:lpstr>Sheet5!Заголовки_для_печати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Пользователь Windows</cp:lastModifiedBy>
  <cp:lastPrinted>2023-02-09T12:05:27Z</cp:lastPrinted>
  <dcterms:created xsi:type="dcterms:W3CDTF">1996-10-14T23:33:28Z</dcterms:created>
  <dcterms:modified xsi:type="dcterms:W3CDTF">2023-05-19T08:58:52Z</dcterms:modified>
</cp:coreProperties>
</file>