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1093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J88" i="5" s="1"/>
  <c r="G90" i="5"/>
  <c r="D90" i="5"/>
  <c r="L88" i="5"/>
  <c r="K88" i="5"/>
  <c r="I88" i="5"/>
  <c r="H88" i="5"/>
  <c r="G88" i="5"/>
  <c r="F88" i="5"/>
  <c r="F82" i="5" s="1"/>
  <c r="F76" i="5" s="1"/>
  <c r="E88" i="5"/>
  <c r="D88" i="5"/>
  <c r="J87" i="5"/>
  <c r="J84" i="5" s="1"/>
  <c r="G87" i="5"/>
  <c r="D87" i="5"/>
  <c r="J86" i="5"/>
  <c r="G86" i="5"/>
  <c r="D86" i="5"/>
  <c r="D84" i="5" s="1"/>
  <c r="L84" i="5"/>
  <c r="I84" i="5"/>
  <c r="I82" i="5" s="1"/>
  <c r="G84" i="5"/>
  <c r="G82" i="5" s="1"/>
  <c r="F84" i="5"/>
  <c r="L82" i="5"/>
  <c r="K82" i="5"/>
  <c r="K76" i="5" s="1"/>
  <c r="K74" i="5" s="1"/>
  <c r="H82" i="5"/>
  <c r="H76" i="5" s="1"/>
  <c r="H74" i="5" s="1"/>
  <c r="E82" i="5"/>
  <c r="D82" i="5"/>
  <c r="D76" i="5" s="1"/>
  <c r="D74" i="5" s="1"/>
  <c r="J81" i="5"/>
  <c r="G81" i="5"/>
  <c r="D81" i="5"/>
  <c r="J80" i="5"/>
  <c r="G80" i="5"/>
  <c r="G78" i="5" s="1"/>
  <c r="G76" i="5" s="1"/>
  <c r="G74" i="5" s="1"/>
  <c r="D80" i="5"/>
  <c r="L78" i="5"/>
  <c r="J78" i="5"/>
  <c r="I78" i="5"/>
  <c r="F78" i="5"/>
  <c r="D78" i="5"/>
  <c r="L76" i="5"/>
  <c r="L74" i="5" s="1"/>
  <c r="I76" i="5"/>
  <c r="I74" i="5" s="1"/>
  <c r="E76" i="5"/>
  <c r="F74" i="5"/>
  <c r="E74" i="5"/>
  <c r="J73" i="5"/>
  <c r="G73" i="5"/>
  <c r="D73" i="5"/>
  <c r="J72" i="5"/>
  <c r="G72" i="5"/>
  <c r="D72" i="5"/>
  <c r="J71" i="5"/>
  <c r="G71" i="5"/>
  <c r="D71" i="5"/>
  <c r="J70" i="5"/>
  <c r="J69" i="5"/>
  <c r="G69" i="5"/>
  <c r="D69" i="5"/>
  <c r="J68" i="5"/>
  <c r="J65" i="5" s="1"/>
  <c r="G68" i="5"/>
  <c r="G65" i="5" s="1"/>
  <c r="D68" i="5"/>
  <c r="J67" i="5"/>
  <c r="G67" i="5"/>
  <c r="D67" i="5"/>
  <c r="D65" i="5" s="1"/>
  <c r="D63" i="5" s="1"/>
  <c r="L65" i="5"/>
  <c r="I65" i="5"/>
  <c r="I63" i="5" s="1"/>
  <c r="F65" i="5"/>
  <c r="L63" i="5"/>
  <c r="L55" i="5" s="1"/>
  <c r="L44" i="5" s="1"/>
  <c r="K63" i="5"/>
  <c r="H63" i="5"/>
  <c r="G63" i="5"/>
  <c r="F63" i="5"/>
  <c r="E63" i="5"/>
  <c r="J62" i="5"/>
  <c r="G62" i="5"/>
  <c r="D62" i="5"/>
  <c r="J61" i="5"/>
  <c r="G61" i="5"/>
  <c r="G57" i="5" s="1"/>
  <c r="D61" i="5"/>
  <c r="H60" i="5"/>
  <c r="J59" i="5"/>
  <c r="G59" i="5"/>
  <c r="D59" i="5"/>
  <c r="K57" i="5"/>
  <c r="J57" i="5"/>
  <c r="J60" i="5" s="1"/>
  <c r="H57" i="5"/>
  <c r="E57" i="5"/>
  <c r="E60" i="5" s="1"/>
  <c r="D57" i="5"/>
  <c r="I55" i="5"/>
  <c r="F55" i="5"/>
  <c r="E55" i="5"/>
  <c r="J54" i="5"/>
  <c r="G54" i="5"/>
  <c r="D54" i="5"/>
  <c r="J53" i="5"/>
  <c r="G53" i="5"/>
  <c r="D53" i="5"/>
  <c r="L51" i="5"/>
  <c r="K51" i="5"/>
  <c r="J51" i="5"/>
  <c r="I51" i="5"/>
  <c r="H51" i="5"/>
  <c r="F51" i="5"/>
  <c r="E51" i="5"/>
  <c r="E44" i="5" s="1"/>
  <c r="D51" i="5"/>
  <c r="J50" i="5"/>
  <c r="G50" i="5"/>
  <c r="D50" i="5"/>
  <c r="D46" i="5" s="1"/>
  <c r="J49" i="5"/>
  <c r="J46" i="5" s="1"/>
  <c r="G49" i="5"/>
  <c r="D49" i="5"/>
  <c r="J48" i="5"/>
  <c r="G48" i="5"/>
  <c r="G46" i="5" s="1"/>
  <c r="D48" i="5"/>
  <c r="L46" i="5"/>
  <c r="I46" i="5"/>
  <c r="I44" i="5" s="1"/>
  <c r="F46" i="5"/>
  <c r="F44" i="5"/>
  <c r="J43" i="5"/>
  <c r="G43" i="5"/>
  <c r="D43" i="5"/>
  <c r="D40" i="5" s="1"/>
  <c r="J42" i="5"/>
  <c r="J40" i="5" s="1"/>
  <c r="G42" i="5"/>
  <c r="D42" i="5"/>
  <c r="L40" i="5"/>
  <c r="K40" i="5"/>
  <c r="I40" i="5"/>
  <c r="I34" i="5" s="1"/>
  <c r="H40" i="5"/>
  <c r="G40" i="5"/>
  <c r="G34" i="5" s="1"/>
  <c r="F40" i="5"/>
  <c r="E40" i="5"/>
  <c r="E34" i="5" s="1"/>
  <c r="E22" i="5" s="1"/>
  <c r="J39" i="5"/>
  <c r="G39" i="5"/>
  <c r="D39" i="5"/>
  <c r="J38" i="5"/>
  <c r="G38" i="5"/>
  <c r="G36" i="5" s="1"/>
  <c r="D38" i="5"/>
  <c r="L36" i="5"/>
  <c r="K36" i="5"/>
  <c r="J36" i="5"/>
  <c r="J34" i="5" s="1"/>
  <c r="I36" i="5"/>
  <c r="H36" i="5"/>
  <c r="F36" i="5"/>
  <c r="F34" i="5" s="1"/>
  <c r="E36" i="5"/>
  <c r="D36" i="5"/>
  <c r="D34" i="5" s="1"/>
  <c r="K34" i="5"/>
  <c r="K22" i="5" s="1"/>
  <c r="H34" i="5"/>
  <c r="H22" i="5" s="1"/>
  <c r="H16" i="5" s="1"/>
  <c r="J33" i="5"/>
  <c r="J30" i="5" s="1"/>
  <c r="G33" i="5"/>
  <c r="D33" i="5"/>
  <c r="D30" i="5" s="1"/>
  <c r="J32" i="5"/>
  <c r="G32" i="5"/>
  <c r="G30" i="5" s="1"/>
  <c r="D32" i="5"/>
  <c r="L30" i="5"/>
  <c r="I30" i="5"/>
  <c r="I24" i="5" s="1"/>
  <c r="F30" i="5"/>
  <c r="F24" i="5" s="1"/>
  <c r="F22" i="5" s="1"/>
  <c r="F16" i="5" s="1"/>
  <c r="J29" i="5"/>
  <c r="G29" i="5"/>
  <c r="D29" i="5"/>
  <c r="J28" i="5"/>
  <c r="G28" i="5"/>
  <c r="G26" i="5" s="1"/>
  <c r="D28" i="5"/>
  <c r="L26" i="5"/>
  <c r="J26" i="5"/>
  <c r="I26" i="5"/>
  <c r="F26" i="5"/>
  <c r="D26" i="5"/>
  <c r="G24" i="5"/>
  <c r="J21" i="5"/>
  <c r="J18" i="5" s="1"/>
  <c r="G21" i="5"/>
  <c r="D21" i="5"/>
  <c r="J20" i="5"/>
  <c r="G20" i="5"/>
  <c r="D20" i="5"/>
  <c r="D18" i="5" s="1"/>
  <c r="L18" i="5"/>
  <c r="I18" i="5"/>
  <c r="G18" i="5"/>
  <c r="F18" i="5"/>
  <c r="K16" i="5"/>
  <c r="E16" i="5"/>
  <c r="E14" i="5"/>
  <c r="E12" i="5" s="1"/>
  <c r="J225" i="3"/>
  <c r="G225" i="3"/>
  <c r="D225" i="3"/>
  <c r="J224" i="3"/>
  <c r="G224" i="3"/>
  <c r="D224" i="3"/>
  <c r="J223" i="3"/>
  <c r="J220" i="3" s="1"/>
  <c r="G223" i="3"/>
  <c r="D223" i="3"/>
  <c r="J222" i="3"/>
  <c r="G222" i="3"/>
  <c r="G220" i="3" s="1"/>
  <c r="D222" i="3"/>
  <c r="L220" i="3"/>
  <c r="I220" i="3"/>
  <c r="F220" i="3"/>
  <c r="D220" i="3"/>
  <c r="J219" i="3"/>
  <c r="G219" i="3"/>
  <c r="G217" i="3" s="1"/>
  <c r="D219" i="3"/>
  <c r="L217" i="3"/>
  <c r="L202" i="3" s="1"/>
  <c r="J217" i="3"/>
  <c r="I217" i="3"/>
  <c r="F217" i="3"/>
  <c r="F202" i="3" s="1"/>
  <c r="D217" i="3"/>
  <c r="J216" i="3"/>
  <c r="G216" i="3"/>
  <c r="D216" i="3"/>
  <c r="D212" i="3" s="1"/>
  <c r="J215" i="3"/>
  <c r="J212" i="3" s="1"/>
  <c r="J209" i="3" s="1"/>
  <c r="G215" i="3"/>
  <c r="D215" i="3"/>
  <c r="J214" i="3"/>
  <c r="G214" i="3"/>
  <c r="G212" i="3" s="1"/>
  <c r="D214" i="3"/>
  <c r="L212" i="3"/>
  <c r="I212" i="3"/>
  <c r="I209" i="3" s="1"/>
  <c r="F212" i="3"/>
  <c r="J211" i="3"/>
  <c r="G211" i="3"/>
  <c r="D211" i="3"/>
  <c r="L209" i="3"/>
  <c r="F209" i="3"/>
  <c r="D209" i="3"/>
  <c r="J208" i="3"/>
  <c r="G208" i="3"/>
  <c r="D208" i="3"/>
  <c r="J207" i="3"/>
  <c r="J204" i="3" s="1"/>
  <c r="G207" i="3"/>
  <c r="D207" i="3"/>
  <c r="J206" i="3"/>
  <c r="G206" i="3"/>
  <c r="D206" i="3"/>
  <c r="D204" i="3" s="1"/>
  <c r="L204" i="3"/>
  <c r="I204" i="3"/>
  <c r="G204" i="3"/>
  <c r="G202" i="3" s="1"/>
  <c r="F204" i="3"/>
  <c r="D202" i="3"/>
  <c r="J201" i="3"/>
  <c r="G201" i="3"/>
  <c r="D201" i="3"/>
  <c r="J200" i="3"/>
  <c r="J196" i="3" s="1"/>
  <c r="G200" i="3"/>
  <c r="D200" i="3"/>
  <c r="J199" i="3"/>
  <c r="G199" i="3"/>
  <c r="D199" i="3"/>
  <c r="J198" i="3"/>
  <c r="G198" i="3"/>
  <c r="D198" i="3"/>
  <c r="D196" i="3" s="1"/>
  <c r="L196" i="3"/>
  <c r="I196" i="3"/>
  <c r="G196" i="3"/>
  <c r="F196" i="3"/>
  <c r="J195" i="3"/>
  <c r="G195" i="3"/>
  <c r="G193" i="3" s="1"/>
  <c r="D195" i="3"/>
  <c r="L193" i="3"/>
  <c r="J193" i="3"/>
  <c r="I193" i="3"/>
  <c r="F193" i="3"/>
  <c r="D193" i="3"/>
  <c r="J192" i="3"/>
  <c r="G192" i="3"/>
  <c r="D192" i="3"/>
  <c r="J191" i="3"/>
  <c r="G191" i="3"/>
  <c r="D191" i="3"/>
  <c r="J190" i="3"/>
  <c r="G190" i="3"/>
  <c r="G187" i="3" s="1"/>
  <c r="D190" i="3"/>
  <c r="J189" i="3"/>
  <c r="G189" i="3"/>
  <c r="D189" i="3"/>
  <c r="D187" i="3" s="1"/>
  <c r="L187" i="3"/>
  <c r="I187" i="3"/>
  <c r="I167" i="3" s="1"/>
  <c r="F187" i="3"/>
  <c r="J186" i="3"/>
  <c r="G186" i="3"/>
  <c r="D186" i="3"/>
  <c r="J185" i="3"/>
  <c r="G185" i="3"/>
  <c r="D185" i="3"/>
  <c r="D181" i="3" s="1"/>
  <c r="J184" i="3"/>
  <c r="G184" i="3"/>
  <c r="D184" i="3"/>
  <c r="J183" i="3"/>
  <c r="G183" i="3"/>
  <c r="D183" i="3"/>
  <c r="L181" i="3"/>
  <c r="J181" i="3"/>
  <c r="I181" i="3"/>
  <c r="F181" i="3"/>
  <c r="F169" i="3" s="1"/>
  <c r="F167" i="3" s="1"/>
  <c r="J180" i="3"/>
  <c r="J176" i="3" s="1"/>
  <c r="G180" i="3"/>
  <c r="D180" i="3"/>
  <c r="J179" i="3"/>
  <c r="G179" i="3"/>
  <c r="G176" i="3" s="1"/>
  <c r="D179" i="3"/>
  <c r="J178" i="3"/>
  <c r="G178" i="3"/>
  <c r="D178" i="3"/>
  <c r="D176" i="3" s="1"/>
  <c r="L176" i="3"/>
  <c r="I176" i="3"/>
  <c r="F176" i="3"/>
  <c r="J175" i="3"/>
  <c r="G175" i="3"/>
  <c r="G171" i="3" s="1"/>
  <c r="D175" i="3"/>
  <c r="J174" i="3"/>
  <c r="J171" i="3" s="1"/>
  <c r="G174" i="3"/>
  <c r="D174" i="3"/>
  <c r="J173" i="3"/>
  <c r="G173" i="3"/>
  <c r="D173" i="3"/>
  <c r="L171" i="3"/>
  <c r="L169" i="3" s="1"/>
  <c r="L167" i="3" s="1"/>
  <c r="I171" i="3"/>
  <c r="I169" i="3" s="1"/>
  <c r="F171" i="3"/>
  <c r="J169" i="3"/>
  <c r="J166" i="3"/>
  <c r="G166" i="3"/>
  <c r="D166" i="3"/>
  <c r="L163" i="3"/>
  <c r="K163" i="3"/>
  <c r="J163" i="3"/>
  <c r="I163" i="3"/>
  <c r="H163" i="3"/>
  <c r="G163" i="3"/>
  <c r="F163" i="3"/>
  <c r="F138" i="3" s="1"/>
  <c r="F14" i="3" s="1"/>
  <c r="E163" i="3"/>
  <c r="D163" i="3"/>
  <c r="J162" i="3"/>
  <c r="G162" i="3"/>
  <c r="G160" i="3" s="1"/>
  <c r="D162" i="3"/>
  <c r="K160" i="3"/>
  <c r="J160" i="3"/>
  <c r="H160" i="3"/>
  <c r="E160" i="3"/>
  <c r="D160" i="3"/>
  <c r="J159" i="3"/>
  <c r="G159" i="3"/>
  <c r="G157" i="3" s="1"/>
  <c r="D159" i="3"/>
  <c r="K157" i="3"/>
  <c r="J157" i="3"/>
  <c r="H157" i="3"/>
  <c r="E157" i="3"/>
  <c r="E138" i="3" s="1"/>
  <c r="D157" i="3"/>
  <c r="J156" i="3"/>
  <c r="J153" i="3" s="1"/>
  <c r="G156" i="3"/>
  <c r="D156" i="3"/>
  <c r="D153" i="3" s="1"/>
  <c r="J155" i="3"/>
  <c r="G155" i="3"/>
  <c r="G153" i="3" s="1"/>
  <c r="D155" i="3"/>
  <c r="K153" i="3"/>
  <c r="H153" i="3"/>
  <c r="E153" i="3"/>
  <c r="J152" i="3"/>
  <c r="G152" i="3"/>
  <c r="D152" i="3"/>
  <c r="K150" i="3"/>
  <c r="J150" i="3"/>
  <c r="H150" i="3"/>
  <c r="G150" i="3"/>
  <c r="E150" i="3"/>
  <c r="D150" i="3"/>
  <c r="J149" i="3"/>
  <c r="G149" i="3"/>
  <c r="D149" i="3"/>
  <c r="J148" i="3"/>
  <c r="G148" i="3"/>
  <c r="D148" i="3"/>
  <c r="J147" i="3"/>
  <c r="J144" i="3" s="1"/>
  <c r="G147" i="3"/>
  <c r="D147" i="3"/>
  <c r="J146" i="3"/>
  <c r="G146" i="3"/>
  <c r="D146" i="3"/>
  <c r="K144" i="3"/>
  <c r="H144" i="3"/>
  <c r="G144" i="3"/>
  <c r="E144" i="3"/>
  <c r="J143" i="3"/>
  <c r="J140" i="3" s="1"/>
  <c r="J138" i="3" s="1"/>
  <c r="G143" i="3"/>
  <c r="D143" i="3"/>
  <c r="J142" i="3"/>
  <c r="G142" i="3"/>
  <c r="D142" i="3"/>
  <c r="D140" i="3" s="1"/>
  <c r="K140" i="3"/>
  <c r="H140" i="3"/>
  <c r="G140" i="3"/>
  <c r="E140" i="3"/>
  <c r="L138" i="3"/>
  <c r="I138" i="3"/>
  <c r="I14" i="3" s="1"/>
  <c r="G138" i="3"/>
  <c r="J137" i="3"/>
  <c r="G137" i="3"/>
  <c r="D137" i="3"/>
  <c r="D135" i="3" s="1"/>
  <c r="K135" i="3"/>
  <c r="J135" i="3"/>
  <c r="H135" i="3"/>
  <c r="G135" i="3"/>
  <c r="E135" i="3"/>
  <c r="J134" i="3"/>
  <c r="G134" i="3"/>
  <c r="D134" i="3"/>
  <c r="J133" i="3"/>
  <c r="G133" i="3"/>
  <c r="D133" i="3"/>
  <c r="J132" i="3"/>
  <c r="J129" i="3" s="1"/>
  <c r="G132" i="3"/>
  <c r="D132" i="3"/>
  <c r="J131" i="3"/>
  <c r="G131" i="3"/>
  <c r="G129" i="3" s="1"/>
  <c r="G123" i="3" s="1"/>
  <c r="D131" i="3"/>
  <c r="K129" i="3"/>
  <c r="H129" i="3"/>
  <c r="E129" i="3"/>
  <c r="J128" i="3"/>
  <c r="J125" i="3" s="1"/>
  <c r="G128" i="3"/>
  <c r="D128" i="3"/>
  <c r="J127" i="3"/>
  <c r="G127" i="3"/>
  <c r="G125" i="3" s="1"/>
  <c r="D127" i="3"/>
  <c r="K125" i="3"/>
  <c r="H125" i="3"/>
  <c r="E125" i="3"/>
  <c r="D125" i="3"/>
  <c r="K123" i="3"/>
  <c r="E123" i="3"/>
  <c r="J122" i="3"/>
  <c r="G122" i="3"/>
  <c r="D122" i="3"/>
  <c r="D119" i="3" s="1"/>
  <c r="D115" i="3" s="1"/>
  <c r="J121" i="3"/>
  <c r="G121" i="3"/>
  <c r="D121" i="3"/>
  <c r="J120" i="3"/>
  <c r="G120" i="3"/>
  <c r="D120" i="3"/>
  <c r="K119" i="3"/>
  <c r="K115" i="3" s="1"/>
  <c r="J119" i="3"/>
  <c r="H119" i="3"/>
  <c r="E119" i="3"/>
  <c r="J118" i="3"/>
  <c r="J115" i="3" s="1"/>
  <c r="G118" i="3"/>
  <c r="D118" i="3"/>
  <c r="J117" i="3"/>
  <c r="G117" i="3"/>
  <c r="D117" i="3"/>
  <c r="H115" i="3"/>
  <c r="E115" i="3"/>
  <c r="K114" i="3"/>
  <c r="J114" i="3" s="1"/>
  <c r="H114" i="3"/>
  <c r="E114" i="3"/>
  <c r="D114" i="3" s="1"/>
  <c r="J113" i="3"/>
  <c r="J111" i="3" s="1"/>
  <c r="G113" i="3"/>
  <c r="D113" i="3"/>
  <c r="J112" i="3"/>
  <c r="G112" i="3"/>
  <c r="D112" i="3"/>
  <c r="D111" i="3" s="1"/>
  <c r="K111" i="3"/>
  <c r="E111" i="3"/>
  <c r="E107" i="3" s="1"/>
  <c r="J110" i="3"/>
  <c r="J107" i="3" s="1"/>
  <c r="G110" i="3"/>
  <c r="D110" i="3"/>
  <c r="J109" i="3"/>
  <c r="G109" i="3"/>
  <c r="D109" i="3"/>
  <c r="K107" i="3"/>
  <c r="K97" i="3" s="1"/>
  <c r="J106" i="3"/>
  <c r="J103" i="3" s="1"/>
  <c r="G106" i="3"/>
  <c r="D106" i="3"/>
  <c r="J105" i="3"/>
  <c r="G105" i="3"/>
  <c r="D105" i="3"/>
  <c r="D103" i="3" s="1"/>
  <c r="K103" i="3"/>
  <c r="H103" i="3"/>
  <c r="G103" i="3"/>
  <c r="E103" i="3"/>
  <c r="J102" i="3"/>
  <c r="J99" i="3" s="1"/>
  <c r="G102" i="3"/>
  <c r="D102" i="3"/>
  <c r="J101" i="3"/>
  <c r="G101" i="3"/>
  <c r="D101" i="3"/>
  <c r="K99" i="3"/>
  <c r="H99" i="3"/>
  <c r="G99" i="3"/>
  <c r="E99" i="3"/>
  <c r="J96" i="3"/>
  <c r="J93" i="3" s="1"/>
  <c r="G96" i="3"/>
  <c r="D96" i="3"/>
  <c r="J95" i="3"/>
  <c r="G95" i="3"/>
  <c r="G93" i="3" s="1"/>
  <c r="D95" i="3"/>
  <c r="K93" i="3"/>
  <c r="H93" i="3"/>
  <c r="E93" i="3"/>
  <c r="D93" i="3"/>
  <c r="J92" i="3"/>
  <c r="J89" i="3" s="1"/>
  <c r="G92" i="3"/>
  <c r="D92" i="3"/>
  <c r="D89" i="3" s="1"/>
  <c r="D87" i="3" s="1"/>
  <c r="J91" i="3"/>
  <c r="G91" i="3"/>
  <c r="G89" i="3" s="1"/>
  <c r="D91" i="3"/>
  <c r="K89" i="3"/>
  <c r="K87" i="3" s="1"/>
  <c r="H89" i="3"/>
  <c r="E89" i="3"/>
  <c r="H87" i="3"/>
  <c r="J86" i="3"/>
  <c r="G86" i="3"/>
  <c r="G82" i="3" s="1"/>
  <c r="G72" i="3" s="1"/>
  <c r="D86" i="3"/>
  <c r="J85" i="3"/>
  <c r="G85" i="3"/>
  <c r="D85" i="3"/>
  <c r="J84" i="3"/>
  <c r="G84" i="3"/>
  <c r="D84" i="3"/>
  <c r="K82" i="3"/>
  <c r="J82" i="3"/>
  <c r="H82" i="3"/>
  <c r="E82" i="3"/>
  <c r="D82" i="3"/>
  <c r="J81" i="3"/>
  <c r="G81" i="3"/>
  <c r="D81" i="3"/>
  <c r="D78" i="3" s="1"/>
  <c r="J80" i="3"/>
  <c r="G80" i="3"/>
  <c r="D80" i="3"/>
  <c r="K78" i="3"/>
  <c r="J78" i="3"/>
  <c r="H78" i="3"/>
  <c r="G78" i="3"/>
  <c r="E78" i="3"/>
  <c r="J77" i="3"/>
  <c r="G77" i="3"/>
  <c r="D77" i="3"/>
  <c r="D74" i="3" s="1"/>
  <c r="D72" i="3" s="1"/>
  <c r="J76" i="3"/>
  <c r="G76" i="3"/>
  <c r="D76" i="3"/>
  <c r="K74" i="3"/>
  <c r="K72" i="3" s="1"/>
  <c r="J74" i="3"/>
  <c r="J72" i="3" s="1"/>
  <c r="H74" i="3"/>
  <c r="G74" i="3"/>
  <c r="E74" i="3"/>
  <c r="E72" i="3" s="1"/>
  <c r="H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J62" i="3" s="1"/>
  <c r="G66" i="3"/>
  <c r="D66" i="3"/>
  <c r="J65" i="3"/>
  <c r="G65" i="3"/>
  <c r="G62" i="3" s="1"/>
  <c r="D65" i="3"/>
  <c r="J64" i="3"/>
  <c r="G64" i="3"/>
  <c r="D64" i="3"/>
  <c r="D62" i="3" s="1"/>
  <c r="K62" i="3"/>
  <c r="H62" i="3"/>
  <c r="E62" i="3"/>
  <c r="E29" i="3" s="1"/>
  <c r="J61" i="3"/>
  <c r="G61" i="3"/>
  <c r="D61" i="3"/>
  <c r="J60" i="3"/>
  <c r="G60" i="3"/>
  <c r="D60" i="3"/>
  <c r="D58" i="3" s="1"/>
  <c r="K58" i="3"/>
  <c r="J58" i="3"/>
  <c r="H58" i="3"/>
  <c r="G58" i="3"/>
  <c r="E58" i="3"/>
  <c r="J57" i="3"/>
  <c r="G57" i="3"/>
  <c r="D57" i="3"/>
  <c r="D55" i="3" s="1"/>
  <c r="K55" i="3"/>
  <c r="J55" i="3"/>
  <c r="H55" i="3"/>
  <c r="G55" i="3"/>
  <c r="E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D45" i="3" s="1"/>
  <c r="J47" i="3"/>
  <c r="G47" i="3"/>
  <c r="D47" i="3"/>
  <c r="K45" i="3"/>
  <c r="H45" i="3"/>
  <c r="E45" i="3"/>
  <c r="J44" i="3"/>
  <c r="G44" i="3"/>
  <c r="D44" i="3"/>
  <c r="J43" i="3"/>
  <c r="J40" i="3" s="1"/>
  <c r="G43" i="3"/>
  <c r="D43" i="3"/>
  <c r="J42" i="3"/>
  <c r="G42" i="3"/>
  <c r="D42" i="3"/>
  <c r="D40" i="3" s="1"/>
  <c r="K40" i="3"/>
  <c r="H40" i="3"/>
  <c r="G40" i="3"/>
  <c r="E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K31" i="3"/>
  <c r="K29" i="3" s="1"/>
  <c r="H31" i="3"/>
  <c r="E31" i="3"/>
  <c r="J28" i="3"/>
  <c r="G28" i="3"/>
  <c r="D28" i="3"/>
  <c r="D26" i="3" s="1"/>
  <c r="K26" i="3"/>
  <c r="J26" i="3"/>
  <c r="J16" i="3" s="1"/>
  <c r="H26" i="3"/>
  <c r="G26" i="3"/>
  <c r="E26" i="3"/>
  <c r="J25" i="3"/>
  <c r="G25" i="3"/>
  <c r="G23" i="3" s="1"/>
  <c r="D25" i="3"/>
  <c r="D23" i="3" s="1"/>
  <c r="K23" i="3"/>
  <c r="J23" i="3"/>
  <c r="H23" i="3"/>
  <c r="H16" i="3" s="1"/>
  <c r="E23" i="3"/>
  <c r="J22" i="3"/>
  <c r="G22" i="3"/>
  <c r="G18" i="3" s="1"/>
  <c r="D22" i="3"/>
  <c r="J21" i="3"/>
  <c r="G21" i="3"/>
  <c r="D21" i="3"/>
  <c r="J20" i="3"/>
  <c r="G20" i="3"/>
  <c r="D20" i="3"/>
  <c r="K18" i="3"/>
  <c r="J18" i="3"/>
  <c r="H18" i="3"/>
  <c r="E18" i="3"/>
  <c r="E16" i="3" s="1"/>
  <c r="D18" i="3"/>
  <c r="G16" i="3"/>
  <c r="L14" i="3"/>
  <c r="N310" i="2"/>
  <c r="N308" i="2" s="1"/>
  <c r="M310" i="2"/>
  <c r="L310" i="2"/>
  <c r="K310" i="2"/>
  <c r="J310" i="2"/>
  <c r="J308" i="2" s="1"/>
  <c r="I310" i="2"/>
  <c r="H310" i="2"/>
  <c r="H308" i="2" s="1"/>
  <c r="G310" i="2"/>
  <c r="F310" i="2"/>
  <c r="F308" i="2" s="1"/>
  <c r="M308" i="2"/>
  <c r="L308" i="2"/>
  <c r="K308" i="2"/>
  <c r="I308" i="2"/>
  <c r="G308" i="2"/>
  <c r="L307" i="2"/>
  <c r="I307" i="2"/>
  <c r="F307" i="2"/>
  <c r="L306" i="2"/>
  <c r="I306" i="2"/>
  <c r="F306" i="2"/>
  <c r="N304" i="2"/>
  <c r="M304" i="2"/>
  <c r="L304" i="2"/>
  <c r="K304" i="2"/>
  <c r="J304" i="2"/>
  <c r="H304" i="2"/>
  <c r="G304" i="2"/>
  <c r="F304" i="2"/>
  <c r="L302" i="2"/>
  <c r="I302" i="2"/>
  <c r="I300" i="2" s="1"/>
  <c r="F302" i="2"/>
  <c r="N300" i="2"/>
  <c r="M300" i="2"/>
  <c r="L300" i="2"/>
  <c r="K300" i="2"/>
  <c r="J300" i="2"/>
  <c r="H300" i="2"/>
  <c r="G300" i="2"/>
  <c r="F300" i="2"/>
  <c r="L299" i="2"/>
  <c r="I299" i="2"/>
  <c r="I297" i="2" s="1"/>
  <c r="F299" i="2"/>
  <c r="N297" i="2"/>
  <c r="M297" i="2"/>
  <c r="L297" i="2"/>
  <c r="K297" i="2"/>
  <c r="J297" i="2"/>
  <c r="H297" i="2"/>
  <c r="G297" i="2"/>
  <c r="F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I293" i="2"/>
  <c r="I291" i="2" s="1"/>
  <c r="F293" i="2"/>
  <c r="N291" i="2"/>
  <c r="M291" i="2"/>
  <c r="L291" i="2"/>
  <c r="K291" i="2"/>
  <c r="J291" i="2"/>
  <c r="H291" i="2"/>
  <c r="G291" i="2"/>
  <c r="F291" i="2"/>
  <c r="L290" i="2"/>
  <c r="I290" i="2"/>
  <c r="I288" i="2" s="1"/>
  <c r="F290" i="2"/>
  <c r="N288" i="2"/>
  <c r="M288" i="2"/>
  <c r="L288" i="2"/>
  <c r="K288" i="2"/>
  <c r="J288" i="2"/>
  <c r="H288" i="2"/>
  <c r="G288" i="2"/>
  <c r="F288" i="2"/>
  <c r="L287" i="2"/>
  <c r="I287" i="2"/>
  <c r="I285" i="2" s="1"/>
  <c r="F287" i="2"/>
  <c r="N285" i="2"/>
  <c r="M285" i="2"/>
  <c r="L285" i="2"/>
  <c r="K285" i="2"/>
  <c r="J285" i="2"/>
  <c r="H285" i="2"/>
  <c r="G285" i="2"/>
  <c r="F285" i="2"/>
  <c r="L284" i="2"/>
  <c r="I284" i="2"/>
  <c r="I282" i="2" s="1"/>
  <c r="F284" i="2"/>
  <c r="N282" i="2"/>
  <c r="N276" i="2" s="1"/>
  <c r="M282" i="2"/>
  <c r="L282" i="2"/>
  <c r="K282" i="2"/>
  <c r="J282" i="2"/>
  <c r="J276" i="2" s="1"/>
  <c r="H282" i="2"/>
  <c r="G282" i="2"/>
  <c r="F282" i="2"/>
  <c r="L281" i="2"/>
  <c r="I281" i="2"/>
  <c r="F281" i="2"/>
  <c r="F278" i="2" s="1"/>
  <c r="L280" i="2"/>
  <c r="L278" i="2" s="1"/>
  <c r="I280" i="2"/>
  <c r="F280" i="2"/>
  <c r="N278" i="2"/>
  <c r="M278" i="2"/>
  <c r="M276" i="2" s="1"/>
  <c r="K278" i="2"/>
  <c r="K276" i="2" s="1"/>
  <c r="J278" i="2"/>
  <c r="I278" i="2"/>
  <c r="H278" i="2"/>
  <c r="G278" i="2"/>
  <c r="G276" i="2" s="1"/>
  <c r="F276" i="2"/>
  <c r="L275" i="2"/>
  <c r="I275" i="2"/>
  <c r="I273" i="2" s="1"/>
  <c r="F275" i="2"/>
  <c r="N273" i="2"/>
  <c r="M273" i="2"/>
  <c r="L273" i="2"/>
  <c r="K273" i="2"/>
  <c r="J273" i="2"/>
  <c r="H273" i="2"/>
  <c r="G273" i="2"/>
  <c r="F273" i="2"/>
  <c r="L272" i="2"/>
  <c r="I272" i="2"/>
  <c r="I270" i="2" s="1"/>
  <c r="F272" i="2"/>
  <c r="N270" i="2"/>
  <c r="M270" i="2"/>
  <c r="L270" i="2"/>
  <c r="K270" i="2"/>
  <c r="J270" i="2"/>
  <c r="H270" i="2"/>
  <c r="G270" i="2"/>
  <c r="F270" i="2"/>
  <c r="L269" i="2"/>
  <c r="I269" i="2"/>
  <c r="I267" i="2" s="1"/>
  <c r="F269" i="2"/>
  <c r="N267" i="2"/>
  <c r="M267" i="2"/>
  <c r="L267" i="2"/>
  <c r="K267" i="2"/>
  <c r="J267" i="2"/>
  <c r="H267" i="2"/>
  <c r="G267" i="2"/>
  <c r="F267" i="2"/>
  <c r="L266" i="2"/>
  <c r="I266" i="2"/>
  <c r="F266" i="2"/>
  <c r="F263" i="2" s="1"/>
  <c r="L265" i="2"/>
  <c r="L263" i="2" s="1"/>
  <c r="I265" i="2"/>
  <c r="F265" i="2"/>
  <c r="N263" i="2"/>
  <c r="M263" i="2"/>
  <c r="K263" i="2"/>
  <c r="J263" i="2"/>
  <c r="I263" i="2"/>
  <c r="H263" i="2"/>
  <c r="G263" i="2"/>
  <c r="L262" i="2"/>
  <c r="I262" i="2"/>
  <c r="F262" i="2"/>
  <c r="L261" i="2"/>
  <c r="I261" i="2"/>
  <c r="F261" i="2"/>
  <c r="N259" i="2"/>
  <c r="M259" i="2"/>
  <c r="L259" i="2"/>
  <c r="K259" i="2"/>
  <c r="J259" i="2"/>
  <c r="H259" i="2"/>
  <c r="G259" i="2"/>
  <c r="F259" i="2"/>
  <c r="L258" i="2"/>
  <c r="I258" i="2"/>
  <c r="I255" i="2" s="1"/>
  <c r="F258" i="2"/>
  <c r="L257" i="2"/>
  <c r="L255" i="2" s="1"/>
  <c r="I257" i="2"/>
  <c r="F257" i="2"/>
  <c r="N255" i="2"/>
  <c r="M255" i="2"/>
  <c r="M245" i="2" s="1"/>
  <c r="K255" i="2"/>
  <c r="J255" i="2"/>
  <c r="H255" i="2"/>
  <c r="G255" i="2"/>
  <c r="F255" i="2"/>
  <c r="L254" i="2"/>
  <c r="I254" i="2"/>
  <c r="F254" i="2"/>
  <c r="F251" i="2" s="1"/>
  <c r="F245" i="2" s="1"/>
  <c r="L253" i="2"/>
  <c r="L251" i="2" s="1"/>
  <c r="I253" i="2"/>
  <c r="F253" i="2"/>
  <c r="N251" i="2"/>
  <c r="N245" i="2" s="1"/>
  <c r="M251" i="2"/>
  <c r="K251" i="2"/>
  <c r="J251" i="2"/>
  <c r="I251" i="2"/>
  <c r="H251" i="2"/>
  <c r="G251" i="2"/>
  <c r="L250" i="2"/>
  <c r="I250" i="2"/>
  <c r="F250" i="2"/>
  <c r="L249" i="2"/>
  <c r="I249" i="2"/>
  <c r="I247" i="2" s="1"/>
  <c r="F249" i="2"/>
  <c r="F247" i="2" s="1"/>
  <c r="N247" i="2"/>
  <c r="M247" i="2"/>
  <c r="L247" i="2"/>
  <c r="K247" i="2"/>
  <c r="J247" i="2"/>
  <c r="H247" i="2"/>
  <c r="H245" i="2" s="1"/>
  <c r="G247" i="2"/>
  <c r="L245" i="2"/>
  <c r="L244" i="2"/>
  <c r="I244" i="2"/>
  <c r="I242" i="2" s="1"/>
  <c r="F244" i="2"/>
  <c r="N242" i="2"/>
  <c r="M242" i="2"/>
  <c r="L242" i="2"/>
  <c r="K242" i="2"/>
  <c r="J242" i="2"/>
  <c r="H242" i="2"/>
  <c r="G242" i="2"/>
  <c r="F242" i="2"/>
  <c r="L241" i="2"/>
  <c r="I241" i="2"/>
  <c r="I239" i="2" s="1"/>
  <c r="F241" i="2"/>
  <c r="N239" i="2"/>
  <c r="M239" i="2"/>
  <c r="L239" i="2"/>
  <c r="K239" i="2"/>
  <c r="J239" i="2"/>
  <c r="H239" i="2"/>
  <c r="G239" i="2"/>
  <c r="F239" i="2"/>
  <c r="L238" i="2"/>
  <c r="I238" i="2"/>
  <c r="F238" i="2"/>
  <c r="L237" i="2"/>
  <c r="I237" i="2"/>
  <c r="F237" i="2"/>
  <c r="F234" i="2" s="1"/>
  <c r="L236" i="2"/>
  <c r="I236" i="2"/>
  <c r="F236" i="2"/>
  <c r="N234" i="2"/>
  <c r="M234" i="2"/>
  <c r="L234" i="2"/>
  <c r="K234" i="2"/>
  <c r="J234" i="2"/>
  <c r="H234" i="2"/>
  <c r="G234" i="2"/>
  <c r="L233" i="2"/>
  <c r="I233" i="2"/>
  <c r="F233" i="2"/>
  <c r="L232" i="2"/>
  <c r="I232" i="2"/>
  <c r="F232" i="2"/>
  <c r="F229" i="2" s="1"/>
  <c r="L231" i="2"/>
  <c r="L229" i="2" s="1"/>
  <c r="I231" i="2"/>
  <c r="F231" i="2"/>
  <c r="N229" i="2"/>
  <c r="M229" i="2"/>
  <c r="M215" i="2" s="1"/>
  <c r="K229" i="2"/>
  <c r="J229" i="2"/>
  <c r="I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L220" i="2" s="1"/>
  <c r="I224" i="2"/>
  <c r="F224" i="2"/>
  <c r="L223" i="2"/>
  <c r="I223" i="2"/>
  <c r="F223" i="2"/>
  <c r="L222" i="2"/>
  <c r="I222" i="2"/>
  <c r="F222" i="2"/>
  <c r="N220" i="2"/>
  <c r="M220" i="2"/>
  <c r="K220" i="2"/>
  <c r="J220" i="2"/>
  <c r="H220" i="2"/>
  <c r="H215" i="2" s="1"/>
  <c r="G220" i="2"/>
  <c r="F220" i="2"/>
  <c r="L219" i="2"/>
  <c r="I219" i="2"/>
  <c r="I217" i="2" s="1"/>
  <c r="F219" i="2"/>
  <c r="N217" i="2"/>
  <c r="N215" i="2" s="1"/>
  <c r="M217" i="2"/>
  <c r="L217" i="2"/>
  <c r="K217" i="2"/>
  <c r="J217" i="2"/>
  <c r="J215" i="2" s="1"/>
  <c r="H217" i="2"/>
  <c r="G217" i="2"/>
  <c r="G215" i="2" s="1"/>
  <c r="F217" i="2"/>
  <c r="K215" i="2"/>
  <c r="L214" i="2"/>
  <c r="I214" i="2"/>
  <c r="F214" i="2"/>
  <c r="L213" i="2"/>
  <c r="I213" i="2"/>
  <c r="F213" i="2"/>
  <c r="N211" i="2"/>
  <c r="M211" i="2"/>
  <c r="L211" i="2"/>
  <c r="K211" i="2"/>
  <c r="J211" i="2"/>
  <c r="H211" i="2"/>
  <c r="G211" i="2"/>
  <c r="F211" i="2"/>
  <c r="L210" i="2"/>
  <c r="I210" i="2"/>
  <c r="I208" i="2" s="1"/>
  <c r="F210" i="2"/>
  <c r="N208" i="2"/>
  <c r="M208" i="2"/>
  <c r="L208" i="2"/>
  <c r="K208" i="2"/>
  <c r="J208" i="2"/>
  <c r="H208" i="2"/>
  <c r="G208" i="2"/>
  <c r="F208" i="2"/>
  <c r="L207" i="2"/>
  <c r="I207" i="2"/>
  <c r="I205" i="2" s="1"/>
  <c r="F207" i="2"/>
  <c r="N205" i="2"/>
  <c r="M205" i="2"/>
  <c r="L205" i="2"/>
  <c r="K205" i="2"/>
  <c r="J205" i="2"/>
  <c r="H205" i="2"/>
  <c r="G205" i="2"/>
  <c r="F205" i="2"/>
  <c r="L204" i="2"/>
  <c r="I204" i="2"/>
  <c r="F204" i="2"/>
  <c r="L203" i="2"/>
  <c r="I203" i="2"/>
  <c r="F203" i="2"/>
  <c r="L202" i="2"/>
  <c r="I202" i="2"/>
  <c r="F202" i="2"/>
  <c r="L201" i="2"/>
  <c r="L199" i="2" s="1"/>
  <c r="I201" i="2"/>
  <c r="F201" i="2"/>
  <c r="N199" i="2"/>
  <c r="M199" i="2"/>
  <c r="K199" i="2"/>
  <c r="J199" i="2"/>
  <c r="I199" i="2"/>
  <c r="H199" i="2"/>
  <c r="G199" i="2"/>
  <c r="L198" i="2"/>
  <c r="I198" i="2"/>
  <c r="F198" i="2"/>
  <c r="L197" i="2"/>
  <c r="I197" i="2"/>
  <c r="F197" i="2"/>
  <c r="F193" i="2" s="1"/>
  <c r="L196" i="2"/>
  <c r="I196" i="2"/>
  <c r="F196" i="2"/>
  <c r="L195" i="2"/>
  <c r="L193" i="2" s="1"/>
  <c r="I195" i="2"/>
  <c r="F195" i="2"/>
  <c r="N193" i="2"/>
  <c r="M193" i="2"/>
  <c r="M186" i="2" s="1"/>
  <c r="K193" i="2"/>
  <c r="J193" i="2"/>
  <c r="I193" i="2"/>
  <c r="H193" i="2"/>
  <c r="G193" i="2"/>
  <c r="L192" i="2"/>
  <c r="L188" i="2" s="1"/>
  <c r="I192" i="2"/>
  <c r="F192" i="2"/>
  <c r="L191" i="2"/>
  <c r="I191" i="2"/>
  <c r="F191" i="2"/>
  <c r="L190" i="2"/>
  <c r="I190" i="2"/>
  <c r="F190" i="2"/>
  <c r="N188" i="2"/>
  <c r="M188" i="2"/>
  <c r="K188" i="2"/>
  <c r="K186" i="2" s="1"/>
  <c r="J188" i="2"/>
  <c r="H188" i="2"/>
  <c r="G188" i="2"/>
  <c r="G186" i="2" s="1"/>
  <c r="F188" i="2"/>
  <c r="H186" i="2"/>
  <c r="L185" i="2"/>
  <c r="L183" i="2" s="1"/>
  <c r="I185" i="2"/>
  <c r="F185" i="2"/>
  <c r="F183" i="2" s="1"/>
  <c r="N183" i="2"/>
  <c r="M183" i="2"/>
  <c r="K183" i="2"/>
  <c r="J183" i="2"/>
  <c r="I183" i="2"/>
  <c r="H183" i="2"/>
  <c r="G183" i="2"/>
  <c r="L182" i="2"/>
  <c r="I182" i="2"/>
  <c r="I180" i="2" s="1"/>
  <c r="F182" i="2"/>
  <c r="F180" i="2" s="1"/>
  <c r="N180" i="2"/>
  <c r="M180" i="2"/>
  <c r="L180" i="2"/>
  <c r="K180" i="2"/>
  <c r="J180" i="2"/>
  <c r="H180" i="2"/>
  <c r="G180" i="2"/>
  <c r="L179" i="2"/>
  <c r="L177" i="2" s="1"/>
  <c r="I179" i="2"/>
  <c r="F179" i="2"/>
  <c r="F177" i="2" s="1"/>
  <c r="N177" i="2"/>
  <c r="M177" i="2"/>
  <c r="K177" i="2"/>
  <c r="J177" i="2"/>
  <c r="I177" i="2"/>
  <c r="H177" i="2"/>
  <c r="G177" i="2"/>
  <c r="L176" i="2"/>
  <c r="L174" i="2" s="1"/>
  <c r="I176" i="2"/>
  <c r="F176" i="2"/>
  <c r="F174" i="2" s="1"/>
  <c r="N174" i="2"/>
  <c r="M174" i="2"/>
  <c r="K174" i="2"/>
  <c r="J174" i="2"/>
  <c r="I174" i="2"/>
  <c r="H174" i="2"/>
  <c r="G174" i="2"/>
  <c r="L173" i="2"/>
  <c r="I173" i="2"/>
  <c r="I171" i="2" s="1"/>
  <c r="I166" i="2" s="1"/>
  <c r="F173" i="2"/>
  <c r="F171" i="2" s="1"/>
  <c r="N171" i="2"/>
  <c r="M171" i="2"/>
  <c r="L171" i="2"/>
  <c r="K171" i="2"/>
  <c r="J171" i="2"/>
  <c r="H171" i="2"/>
  <c r="G171" i="2"/>
  <c r="L170" i="2"/>
  <c r="I170" i="2"/>
  <c r="I168" i="2" s="1"/>
  <c r="F170" i="2"/>
  <c r="F168" i="2" s="1"/>
  <c r="N168" i="2"/>
  <c r="M168" i="2"/>
  <c r="L168" i="2"/>
  <c r="K168" i="2"/>
  <c r="K166" i="2" s="1"/>
  <c r="J168" i="2"/>
  <c r="H168" i="2"/>
  <c r="G168" i="2"/>
  <c r="G166" i="2" s="1"/>
  <c r="N166" i="2"/>
  <c r="J166" i="2"/>
  <c r="F166" i="2"/>
  <c r="L165" i="2"/>
  <c r="L163" i="2" s="1"/>
  <c r="I165" i="2"/>
  <c r="F165" i="2"/>
  <c r="N163" i="2"/>
  <c r="M163" i="2"/>
  <c r="K163" i="2"/>
  <c r="J163" i="2"/>
  <c r="I163" i="2"/>
  <c r="H163" i="2"/>
  <c r="G163" i="2"/>
  <c r="F163" i="2"/>
  <c r="L162" i="2"/>
  <c r="L160" i="2" s="1"/>
  <c r="I162" i="2"/>
  <c r="F162" i="2"/>
  <c r="N160" i="2"/>
  <c r="M160" i="2"/>
  <c r="K160" i="2"/>
  <c r="J160" i="2"/>
  <c r="I160" i="2"/>
  <c r="H160" i="2"/>
  <c r="G160" i="2"/>
  <c r="F160" i="2"/>
  <c r="L159" i="2"/>
  <c r="L157" i="2" s="1"/>
  <c r="I159" i="2"/>
  <c r="F159" i="2"/>
  <c r="N157" i="2"/>
  <c r="M157" i="2"/>
  <c r="K157" i="2"/>
  <c r="J157" i="2"/>
  <c r="I157" i="2"/>
  <c r="H157" i="2"/>
  <c r="G157" i="2"/>
  <c r="F157" i="2"/>
  <c r="L156" i="2"/>
  <c r="L154" i="2" s="1"/>
  <c r="I156" i="2"/>
  <c r="F156" i="2"/>
  <c r="N154" i="2"/>
  <c r="M154" i="2"/>
  <c r="K154" i="2"/>
  <c r="J154" i="2"/>
  <c r="I154" i="2"/>
  <c r="H154" i="2"/>
  <c r="G154" i="2"/>
  <c r="F154" i="2"/>
  <c r="L153" i="2"/>
  <c r="L151" i="2" s="1"/>
  <c r="I153" i="2"/>
  <c r="F153" i="2"/>
  <c r="N151" i="2"/>
  <c r="M151" i="2"/>
  <c r="K151" i="2"/>
  <c r="J151" i="2"/>
  <c r="I151" i="2"/>
  <c r="H151" i="2"/>
  <c r="G151" i="2"/>
  <c r="F151" i="2"/>
  <c r="L150" i="2"/>
  <c r="L148" i="2" s="1"/>
  <c r="I150" i="2"/>
  <c r="F150" i="2"/>
  <c r="N148" i="2"/>
  <c r="N146" i="2" s="1"/>
  <c r="M148" i="2"/>
  <c r="M146" i="2" s="1"/>
  <c r="K148" i="2"/>
  <c r="J148" i="2"/>
  <c r="I148" i="2"/>
  <c r="H148" i="2"/>
  <c r="H146" i="2" s="1"/>
  <c r="G148" i="2"/>
  <c r="F148" i="2"/>
  <c r="F146" i="2" s="1"/>
  <c r="K146" i="2"/>
  <c r="J146" i="2"/>
  <c r="I146" i="2"/>
  <c r="G146" i="2"/>
  <c r="L145" i="2"/>
  <c r="L143" i="2" s="1"/>
  <c r="I145" i="2"/>
  <c r="F145" i="2"/>
  <c r="N143" i="2"/>
  <c r="M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L134" i="2" s="1"/>
  <c r="I136" i="2"/>
  <c r="F136" i="2"/>
  <c r="N134" i="2"/>
  <c r="M134" i="2"/>
  <c r="K134" i="2"/>
  <c r="J134" i="2"/>
  <c r="I134" i="2"/>
  <c r="H134" i="2"/>
  <c r="G134" i="2"/>
  <c r="L133" i="2"/>
  <c r="I133" i="2"/>
  <c r="F133" i="2"/>
  <c r="L132" i="2"/>
  <c r="I132" i="2"/>
  <c r="F132" i="2"/>
  <c r="F128" i="2" s="1"/>
  <c r="L131" i="2"/>
  <c r="I131" i="2"/>
  <c r="F131" i="2"/>
  <c r="L130" i="2"/>
  <c r="L128" i="2" s="1"/>
  <c r="I130" i="2"/>
  <c r="F130" i="2"/>
  <c r="N128" i="2"/>
  <c r="M128" i="2"/>
  <c r="K128" i="2"/>
  <c r="J128" i="2"/>
  <c r="I128" i="2"/>
  <c r="H128" i="2"/>
  <c r="G128" i="2"/>
  <c r="L127" i="2"/>
  <c r="L125" i="2" s="1"/>
  <c r="I127" i="2"/>
  <c r="F127" i="2"/>
  <c r="N125" i="2"/>
  <c r="M125" i="2"/>
  <c r="K125" i="2"/>
  <c r="J125" i="2"/>
  <c r="I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F118" i="2" s="1"/>
  <c r="L121" i="2"/>
  <c r="I121" i="2"/>
  <c r="F121" i="2"/>
  <c r="L120" i="2"/>
  <c r="L118" i="2" s="1"/>
  <c r="I120" i="2"/>
  <c r="F120" i="2"/>
  <c r="N118" i="2"/>
  <c r="M118" i="2"/>
  <c r="K118" i="2"/>
  <c r="J118" i="2"/>
  <c r="I118" i="2"/>
  <c r="H118" i="2"/>
  <c r="G118" i="2"/>
  <c r="L117" i="2"/>
  <c r="L113" i="2" s="1"/>
  <c r="I117" i="2"/>
  <c r="F117" i="2"/>
  <c r="L116" i="2"/>
  <c r="I116" i="2"/>
  <c r="F116" i="2"/>
  <c r="L115" i="2"/>
  <c r="I115" i="2"/>
  <c r="F115" i="2"/>
  <c r="F113" i="2" s="1"/>
  <c r="N113" i="2"/>
  <c r="M113" i="2"/>
  <c r="K113" i="2"/>
  <c r="K93" i="2" s="1"/>
  <c r="J113" i="2"/>
  <c r="H113" i="2"/>
  <c r="G113" i="2"/>
  <c r="L112" i="2"/>
  <c r="I112" i="2"/>
  <c r="F112" i="2"/>
  <c r="L111" i="2"/>
  <c r="I111" i="2"/>
  <c r="F111" i="2"/>
  <c r="L110" i="2"/>
  <c r="I110" i="2"/>
  <c r="I105" i="2" s="1"/>
  <c r="F110" i="2"/>
  <c r="L109" i="2"/>
  <c r="I109" i="2"/>
  <c r="F109" i="2"/>
  <c r="L108" i="2"/>
  <c r="I108" i="2"/>
  <c r="F108" i="2"/>
  <c r="L107" i="2"/>
  <c r="L105" i="2" s="1"/>
  <c r="I107" i="2"/>
  <c r="F107" i="2"/>
  <c r="N105" i="2"/>
  <c r="M105" i="2"/>
  <c r="M93" i="2" s="1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I101" i="2"/>
  <c r="I99" i="2" s="1"/>
  <c r="F101" i="2"/>
  <c r="N99" i="2"/>
  <c r="M99" i="2"/>
  <c r="L99" i="2"/>
  <c r="K99" i="2"/>
  <c r="J99" i="2"/>
  <c r="H99" i="2"/>
  <c r="G99" i="2"/>
  <c r="L98" i="2"/>
  <c r="I98" i="2"/>
  <c r="F98" i="2"/>
  <c r="F95" i="2" s="1"/>
  <c r="L97" i="2"/>
  <c r="I97" i="2"/>
  <c r="I95" i="2" s="1"/>
  <c r="F97" i="2"/>
  <c r="N95" i="2"/>
  <c r="N93" i="2" s="1"/>
  <c r="M95" i="2"/>
  <c r="L95" i="2"/>
  <c r="K95" i="2"/>
  <c r="J95" i="2"/>
  <c r="J93" i="2" s="1"/>
  <c r="H95" i="2"/>
  <c r="H93" i="2" s="1"/>
  <c r="G95" i="2"/>
  <c r="G93" i="2"/>
  <c r="L92" i="2"/>
  <c r="L90" i="2" s="1"/>
  <c r="I92" i="2"/>
  <c r="F92" i="2"/>
  <c r="F90" i="2" s="1"/>
  <c r="N90" i="2"/>
  <c r="M90" i="2"/>
  <c r="K90" i="2"/>
  <c r="J90" i="2"/>
  <c r="I90" i="2"/>
  <c r="H90" i="2"/>
  <c r="G90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I86" i="2"/>
  <c r="I84" i="2" s="1"/>
  <c r="F86" i="2"/>
  <c r="F84" i="2" s="1"/>
  <c r="N84" i="2"/>
  <c r="M84" i="2"/>
  <c r="L84" i="2"/>
  <c r="K84" i="2"/>
  <c r="J84" i="2"/>
  <c r="H84" i="2"/>
  <c r="G84" i="2"/>
  <c r="L83" i="2"/>
  <c r="I83" i="2"/>
  <c r="I81" i="2" s="1"/>
  <c r="F83" i="2"/>
  <c r="F81" i="2" s="1"/>
  <c r="N81" i="2"/>
  <c r="M81" i="2"/>
  <c r="L81" i="2"/>
  <c r="K81" i="2"/>
  <c r="J81" i="2"/>
  <c r="H81" i="2"/>
  <c r="G81" i="2"/>
  <c r="L80" i="2"/>
  <c r="L78" i="2" s="1"/>
  <c r="I80" i="2"/>
  <c r="F80" i="2"/>
  <c r="F78" i="2" s="1"/>
  <c r="N78" i="2"/>
  <c r="M78" i="2"/>
  <c r="K78" i="2"/>
  <c r="J78" i="2"/>
  <c r="I78" i="2"/>
  <c r="H78" i="2"/>
  <c r="G78" i="2"/>
  <c r="L77" i="2"/>
  <c r="I77" i="2"/>
  <c r="F77" i="2"/>
  <c r="L76" i="2"/>
  <c r="I76" i="2"/>
  <c r="I74" i="2" s="1"/>
  <c r="F76" i="2"/>
  <c r="N74" i="2"/>
  <c r="M74" i="2"/>
  <c r="L74" i="2"/>
  <c r="K74" i="2"/>
  <c r="J74" i="2"/>
  <c r="H74" i="2"/>
  <c r="G74" i="2"/>
  <c r="F74" i="2"/>
  <c r="L73" i="2"/>
  <c r="I73" i="2"/>
  <c r="I71" i="2" s="1"/>
  <c r="F73" i="2"/>
  <c r="N71" i="2"/>
  <c r="M71" i="2"/>
  <c r="L71" i="2"/>
  <c r="K71" i="2"/>
  <c r="K64" i="2" s="1"/>
  <c r="J71" i="2"/>
  <c r="J64" i="2" s="1"/>
  <c r="H71" i="2"/>
  <c r="G71" i="2"/>
  <c r="F71" i="2"/>
  <c r="L70" i="2"/>
  <c r="I70" i="2"/>
  <c r="F70" i="2"/>
  <c r="F66" i="2" s="1"/>
  <c r="F64" i="2" s="1"/>
  <c r="L69" i="2"/>
  <c r="I69" i="2"/>
  <c r="F69" i="2"/>
  <c r="L68" i="2"/>
  <c r="I68" i="2"/>
  <c r="I66" i="2" s="1"/>
  <c r="F68" i="2"/>
  <c r="N66" i="2"/>
  <c r="M66" i="2"/>
  <c r="L66" i="2"/>
  <c r="K66" i="2"/>
  <c r="J66" i="2"/>
  <c r="H66" i="2"/>
  <c r="H64" i="2" s="1"/>
  <c r="G66" i="2"/>
  <c r="N64" i="2"/>
  <c r="M64" i="2"/>
  <c r="G64" i="2"/>
  <c r="L63" i="2"/>
  <c r="L61" i="2" s="1"/>
  <c r="I63" i="2"/>
  <c r="F63" i="2"/>
  <c r="N61" i="2"/>
  <c r="M61" i="2"/>
  <c r="K61" i="2"/>
  <c r="J61" i="2"/>
  <c r="I61" i="2"/>
  <c r="H61" i="2"/>
  <c r="G61" i="2"/>
  <c r="F61" i="2"/>
  <c r="L60" i="2"/>
  <c r="L58" i="2" s="1"/>
  <c r="I60" i="2"/>
  <c r="F60" i="2"/>
  <c r="N58" i="2"/>
  <c r="M58" i="2"/>
  <c r="K58" i="2"/>
  <c r="J58" i="2"/>
  <c r="I58" i="2"/>
  <c r="H58" i="2"/>
  <c r="G58" i="2"/>
  <c r="F58" i="2"/>
  <c r="L57" i="2"/>
  <c r="L55" i="2" s="1"/>
  <c r="I57" i="2"/>
  <c r="F57" i="2"/>
  <c r="N55" i="2"/>
  <c r="N47" i="2" s="1"/>
  <c r="M55" i="2"/>
  <c r="K55" i="2"/>
  <c r="J55" i="2"/>
  <c r="I55" i="2"/>
  <c r="H55" i="2"/>
  <c r="G55" i="2"/>
  <c r="F55" i="2"/>
  <c r="L54" i="2"/>
  <c r="L52" i="2" s="1"/>
  <c r="L47" i="2" s="1"/>
  <c r="I54" i="2"/>
  <c r="F54" i="2"/>
  <c r="N52" i="2"/>
  <c r="M52" i="2"/>
  <c r="K52" i="2"/>
  <c r="K47" i="2" s="1"/>
  <c r="J52" i="2"/>
  <c r="I52" i="2"/>
  <c r="H52" i="2"/>
  <c r="G52" i="2"/>
  <c r="F52" i="2"/>
  <c r="L51" i="2"/>
  <c r="L49" i="2" s="1"/>
  <c r="I51" i="2"/>
  <c r="F51" i="2"/>
  <c r="N49" i="2"/>
  <c r="M49" i="2"/>
  <c r="K49" i="2"/>
  <c r="J49" i="2"/>
  <c r="I49" i="2"/>
  <c r="H49" i="2"/>
  <c r="G49" i="2"/>
  <c r="G47" i="2" s="1"/>
  <c r="F49" i="2"/>
  <c r="F47" i="2" s="1"/>
  <c r="J47" i="2"/>
  <c r="H47" i="2"/>
  <c r="L46" i="2"/>
  <c r="I46" i="2"/>
  <c r="F46" i="2"/>
  <c r="L45" i="2"/>
  <c r="I45" i="2"/>
  <c r="I43" i="2" s="1"/>
  <c r="I41" i="2" s="1"/>
  <c r="F45" i="2"/>
  <c r="F43" i="2" s="1"/>
  <c r="F41" i="2" s="1"/>
  <c r="N43" i="2"/>
  <c r="M43" i="2"/>
  <c r="L43" i="2"/>
  <c r="L41" i="2" s="1"/>
  <c r="K43" i="2"/>
  <c r="K41" i="2" s="1"/>
  <c r="J43" i="2"/>
  <c r="H43" i="2"/>
  <c r="H41" i="2" s="1"/>
  <c r="G43" i="2"/>
  <c r="G41" i="2" s="1"/>
  <c r="N41" i="2"/>
  <c r="M41" i="2"/>
  <c r="J41" i="2"/>
  <c r="L40" i="2"/>
  <c r="L38" i="2" s="1"/>
  <c r="I40" i="2"/>
  <c r="F40" i="2"/>
  <c r="N38" i="2"/>
  <c r="M38" i="2"/>
  <c r="K38" i="2"/>
  <c r="J38" i="2"/>
  <c r="I38" i="2"/>
  <c r="H38" i="2"/>
  <c r="G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K29" i="2"/>
  <c r="J29" i="2"/>
  <c r="I29" i="2"/>
  <c r="H29" i="2"/>
  <c r="G29" i="2"/>
  <c r="F29" i="2"/>
  <c r="L28" i="2"/>
  <c r="L24" i="2" s="1"/>
  <c r="I28" i="2"/>
  <c r="F28" i="2"/>
  <c r="L27" i="2"/>
  <c r="I27" i="2"/>
  <c r="F27" i="2"/>
  <c r="L26" i="2"/>
  <c r="I26" i="2"/>
  <c r="I24" i="2" s="1"/>
  <c r="F26" i="2"/>
  <c r="F24" i="2" s="1"/>
  <c r="N24" i="2"/>
  <c r="M24" i="2"/>
  <c r="K24" i="2"/>
  <c r="J24" i="2"/>
  <c r="H24" i="2"/>
  <c r="G24" i="2"/>
  <c r="L23" i="2"/>
  <c r="I23" i="2"/>
  <c r="I20" i="2" s="1"/>
  <c r="F23" i="2"/>
  <c r="L22" i="2"/>
  <c r="L20" i="2" s="1"/>
  <c r="I22" i="2"/>
  <c r="F22" i="2"/>
  <c r="N20" i="2"/>
  <c r="N13" i="2" s="1"/>
  <c r="M20" i="2"/>
  <c r="K20" i="2"/>
  <c r="J20" i="2"/>
  <c r="J13" i="2" s="1"/>
  <c r="H20" i="2"/>
  <c r="G20" i="2"/>
  <c r="F20" i="2"/>
  <c r="L19" i="2"/>
  <c r="I19" i="2"/>
  <c r="F19" i="2"/>
  <c r="L18" i="2"/>
  <c r="I18" i="2"/>
  <c r="F18" i="2"/>
  <c r="L17" i="2"/>
  <c r="I17" i="2"/>
  <c r="I15" i="2" s="1"/>
  <c r="I13" i="2" s="1"/>
  <c r="F17" i="2"/>
  <c r="F15" i="2" s="1"/>
  <c r="N15" i="2"/>
  <c r="M15" i="2"/>
  <c r="L15" i="2"/>
  <c r="K15" i="2"/>
  <c r="J15" i="2"/>
  <c r="H15" i="2"/>
  <c r="H13" i="2" s="1"/>
  <c r="G15" i="2"/>
  <c r="G13" i="2" s="1"/>
  <c r="M13" i="2"/>
  <c r="J99" i="1"/>
  <c r="G99" i="1"/>
  <c r="D99" i="1"/>
  <c r="J98" i="1"/>
  <c r="G98" i="1"/>
  <c r="D98" i="1"/>
  <c r="J97" i="1"/>
  <c r="G97" i="1"/>
  <c r="G96" i="1" s="1"/>
  <c r="D97" i="1"/>
  <c r="D96" i="1" s="1"/>
  <c r="L96" i="1"/>
  <c r="K96" i="1"/>
  <c r="J96" i="1"/>
  <c r="I96" i="1"/>
  <c r="H96" i="1"/>
  <c r="F96" i="1"/>
  <c r="F69" i="1" s="1"/>
  <c r="E96" i="1"/>
  <c r="J95" i="1"/>
  <c r="J93" i="1" s="1"/>
  <c r="G95" i="1"/>
  <c r="D95" i="1"/>
  <c r="J94" i="1"/>
  <c r="G94" i="1"/>
  <c r="D94" i="1"/>
  <c r="D93" i="1" s="1"/>
  <c r="L93" i="1"/>
  <c r="I93" i="1"/>
  <c r="G93" i="1"/>
  <c r="F93" i="1"/>
  <c r="J92" i="1"/>
  <c r="J90" i="1" s="1"/>
  <c r="G92" i="1"/>
  <c r="D92" i="1"/>
  <c r="J91" i="1"/>
  <c r="G91" i="1"/>
  <c r="D91" i="1"/>
  <c r="D90" i="1" s="1"/>
  <c r="K90" i="1"/>
  <c r="H90" i="1"/>
  <c r="G90" i="1"/>
  <c r="E90" i="1"/>
  <c r="J89" i="1"/>
  <c r="J86" i="1" s="1"/>
  <c r="G89" i="1"/>
  <c r="G86" i="1" s="1"/>
  <c r="D89" i="1"/>
  <c r="J88" i="1"/>
  <c r="G88" i="1"/>
  <c r="D88" i="1"/>
  <c r="J87" i="1"/>
  <c r="G87" i="1"/>
  <c r="D87" i="1"/>
  <c r="D86" i="1" s="1"/>
  <c r="K86" i="1"/>
  <c r="H86" i="1"/>
  <c r="E86" i="1"/>
  <c r="J85" i="1"/>
  <c r="G85" i="1"/>
  <c r="D85" i="1"/>
  <c r="J84" i="1"/>
  <c r="G84" i="1"/>
  <c r="D84" i="1"/>
  <c r="D83" i="1" s="1"/>
  <c r="K83" i="1"/>
  <c r="J83" i="1"/>
  <c r="H83" i="1"/>
  <c r="G83" i="1"/>
  <c r="E83" i="1"/>
  <c r="J82" i="1"/>
  <c r="G82" i="1"/>
  <c r="D82" i="1"/>
  <c r="J81" i="1"/>
  <c r="G81" i="1"/>
  <c r="D81" i="1"/>
  <c r="J80" i="1"/>
  <c r="G80" i="1"/>
  <c r="G79" i="1" s="1"/>
  <c r="D80" i="1"/>
  <c r="K79" i="1"/>
  <c r="J79" i="1"/>
  <c r="H79" i="1"/>
  <c r="E79" i="1"/>
  <c r="D79" i="1"/>
  <c r="J78" i="1"/>
  <c r="G78" i="1"/>
  <c r="D78" i="1"/>
  <c r="J77" i="1"/>
  <c r="G77" i="1"/>
  <c r="D77" i="1"/>
  <c r="J76" i="1"/>
  <c r="J74" i="1" s="1"/>
  <c r="G76" i="1"/>
  <c r="D76" i="1"/>
  <c r="J75" i="1"/>
  <c r="G75" i="1"/>
  <c r="D75" i="1"/>
  <c r="D74" i="1" s="1"/>
  <c r="K74" i="1"/>
  <c r="K69" i="1" s="1"/>
  <c r="H74" i="1"/>
  <c r="G74" i="1"/>
  <c r="E74" i="1"/>
  <c r="J73" i="1"/>
  <c r="G73" i="1"/>
  <c r="G72" i="1" s="1"/>
  <c r="D73" i="1"/>
  <c r="K72" i="1"/>
  <c r="J72" i="1"/>
  <c r="H72" i="1"/>
  <c r="H69" i="1" s="1"/>
  <c r="E72" i="1"/>
  <c r="D72" i="1"/>
  <c r="J71" i="1"/>
  <c r="G71" i="1"/>
  <c r="G70" i="1" s="1"/>
  <c r="D71" i="1"/>
  <c r="L70" i="1"/>
  <c r="L69" i="1" s="1"/>
  <c r="J70" i="1"/>
  <c r="J69" i="1" s="1"/>
  <c r="I70" i="1"/>
  <c r="F70" i="1"/>
  <c r="D70" i="1"/>
  <c r="I69" i="1"/>
  <c r="E69" i="1"/>
  <c r="J68" i="1"/>
  <c r="G68" i="1"/>
  <c r="D68" i="1"/>
  <c r="J67" i="1"/>
  <c r="G67" i="1"/>
  <c r="D67" i="1"/>
  <c r="D66" i="1" s="1"/>
  <c r="L66" i="1"/>
  <c r="J66" i="1"/>
  <c r="I66" i="1"/>
  <c r="G66" i="1"/>
  <c r="F66" i="1"/>
  <c r="J65" i="1"/>
  <c r="G65" i="1"/>
  <c r="D65" i="1"/>
  <c r="J64" i="1"/>
  <c r="G64" i="1"/>
  <c r="D64" i="1"/>
  <c r="J63" i="1"/>
  <c r="G63" i="1"/>
  <c r="D63" i="1"/>
  <c r="J62" i="1"/>
  <c r="J61" i="1" s="1"/>
  <c r="J59" i="1" s="1"/>
  <c r="G62" i="1"/>
  <c r="G61" i="1" s="1"/>
  <c r="D62" i="1"/>
  <c r="K61" i="1"/>
  <c r="H61" i="1"/>
  <c r="H59" i="1" s="1"/>
  <c r="E61" i="1"/>
  <c r="D61" i="1"/>
  <c r="J60" i="1"/>
  <c r="G60" i="1"/>
  <c r="D60" i="1"/>
  <c r="K59" i="1"/>
  <c r="E59" i="1"/>
  <c r="D59" i="1"/>
  <c r="J58" i="1"/>
  <c r="G58" i="1"/>
  <c r="D58" i="1"/>
  <c r="D57" i="1" s="1"/>
  <c r="L57" i="1"/>
  <c r="L50" i="1" s="1"/>
  <c r="J57" i="1"/>
  <c r="I57" i="1"/>
  <c r="G57" i="1"/>
  <c r="F57" i="1"/>
  <c r="F50" i="1" s="1"/>
  <c r="F12" i="1" s="1"/>
  <c r="J56" i="1"/>
  <c r="G56" i="1"/>
  <c r="D56" i="1"/>
  <c r="D55" i="1" s="1"/>
  <c r="K55" i="1"/>
  <c r="J55" i="1"/>
  <c r="H55" i="1"/>
  <c r="H50" i="1" s="1"/>
  <c r="G55" i="1"/>
  <c r="E55" i="1"/>
  <c r="J54" i="1"/>
  <c r="G54" i="1"/>
  <c r="G53" i="1" s="1"/>
  <c r="D54" i="1"/>
  <c r="L53" i="1"/>
  <c r="J53" i="1"/>
  <c r="I53" i="1"/>
  <c r="F53" i="1"/>
  <c r="D53" i="1"/>
  <c r="J52" i="1"/>
  <c r="G52" i="1"/>
  <c r="G51" i="1" s="1"/>
  <c r="D52" i="1"/>
  <c r="K51" i="1"/>
  <c r="K50" i="1" s="1"/>
  <c r="J51" i="1"/>
  <c r="J50" i="1" s="1"/>
  <c r="H51" i="1"/>
  <c r="E51" i="1"/>
  <c r="D51" i="1"/>
  <c r="I50" i="1"/>
  <c r="I12" i="1" s="1"/>
  <c r="E50" i="1"/>
  <c r="J49" i="1"/>
  <c r="G49" i="1"/>
  <c r="D49" i="1"/>
  <c r="J48" i="1"/>
  <c r="G48" i="1"/>
  <c r="D48" i="1"/>
  <c r="J47" i="1"/>
  <c r="J45" i="1" s="1"/>
  <c r="J44" i="1" s="1"/>
  <c r="G47" i="1"/>
  <c r="D47" i="1"/>
  <c r="J46" i="1"/>
  <c r="G46" i="1"/>
  <c r="G45" i="1" s="1"/>
  <c r="G44" i="1" s="1"/>
  <c r="D46" i="1"/>
  <c r="K45" i="1"/>
  <c r="H45" i="1"/>
  <c r="H44" i="1" s="1"/>
  <c r="E45" i="1"/>
  <c r="D45" i="1"/>
  <c r="D44" i="1" s="1"/>
  <c r="K44" i="1"/>
  <c r="E44" i="1"/>
  <c r="J43" i="1"/>
  <c r="G43" i="1"/>
  <c r="D43" i="1"/>
  <c r="J42" i="1"/>
  <c r="G42" i="1"/>
  <c r="D42" i="1"/>
  <c r="D41" i="1" s="1"/>
  <c r="D40" i="1" s="1"/>
  <c r="K41" i="1"/>
  <c r="K40" i="1" s="1"/>
  <c r="J41" i="1"/>
  <c r="H41" i="1"/>
  <c r="G41" i="1"/>
  <c r="G40" i="1" s="1"/>
  <c r="E41" i="1"/>
  <c r="E40" i="1" s="1"/>
  <c r="J40" i="1"/>
  <c r="H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J21" i="1" s="1"/>
  <c r="J20" i="1" s="1"/>
  <c r="J19" i="1" s="1"/>
  <c r="G23" i="1"/>
  <c r="D23" i="1"/>
  <c r="J22" i="1"/>
  <c r="G22" i="1"/>
  <c r="G21" i="1" s="1"/>
  <c r="G20" i="1" s="1"/>
  <c r="G19" i="1" s="1"/>
  <c r="D22" i="1"/>
  <c r="K21" i="1"/>
  <c r="H21" i="1"/>
  <c r="H20" i="1" s="1"/>
  <c r="H19" i="1" s="1"/>
  <c r="H13" i="1" s="1"/>
  <c r="E21" i="1"/>
  <c r="D21" i="1"/>
  <c r="D20" i="1" s="1"/>
  <c r="D19" i="1" s="1"/>
  <c r="K20" i="1"/>
  <c r="K19" i="1" s="1"/>
  <c r="E20" i="1"/>
  <c r="E19" i="1" s="1"/>
  <c r="J18" i="1"/>
  <c r="J17" i="1" s="1"/>
  <c r="G18" i="1"/>
  <c r="G17" i="1" s="1"/>
  <c r="D18" i="1"/>
  <c r="K17" i="1"/>
  <c r="H17" i="1"/>
  <c r="E17" i="1"/>
  <c r="D17" i="1"/>
  <c r="J16" i="1"/>
  <c r="G16" i="1"/>
  <c r="D16" i="1"/>
  <c r="J15" i="1"/>
  <c r="G15" i="1"/>
  <c r="G14" i="1" s="1"/>
  <c r="D15" i="1"/>
  <c r="K14" i="1"/>
  <c r="K13" i="1" s="1"/>
  <c r="J14" i="1"/>
  <c r="H14" i="1"/>
  <c r="E14" i="1"/>
  <c r="E13" i="1" s="1"/>
  <c r="E12" i="1" s="1"/>
  <c r="D14" i="1"/>
  <c r="H12" i="1" l="1"/>
  <c r="L93" i="2"/>
  <c r="D13" i="1"/>
  <c r="D12" i="1" s="1"/>
  <c r="K12" i="1"/>
  <c r="G69" i="1"/>
  <c r="L13" i="2"/>
  <c r="I64" i="2"/>
  <c r="L146" i="2"/>
  <c r="J202" i="3"/>
  <c r="G13" i="1"/>
  <c r="D69" i="1"/>
  <c r="J16" i="5"/>
  <c r="J13" i="1"/>
  <c r="J12" i="1" s="1"/>
  <c r="D50" i="1"/>
  <c r="L12" i="1"/>
  <c r="G59" i="1"/>
  <c r="G50" i="1" s="1"/>
  <c r="K13" i="2"/>
  <c r="F13" i="2"/>
  <c r="L166" i="2"/>
  <c r="L186" i="2"/>
  <c r="L12" i="3"/>
  <c r="F105" i="2"/>
  <c r="F93" i="2" s="1"/>
  <c r="I188" i="2"/>
  <c r="I186" i="2" s="1"/>
  <c r="J245" i="2"/>
  <c r="D31" i="3"/>
  <c r="D29" i="3" s="1"/>
  <c r="G31" i="3"/>
  <c r="G29" i="3" s="1"/>
  <c r="D129" i="3"/>
  <c r="D123" i="3" s="1"/>
  <c r="I202" i="3"/>
  <c r="I12" i="3" s="1"/>
  <c r="I16" i="5"/>
  <c r="I14" i="5" s="1"/>
  <c r="I12" i="5" s="1"/>
  <c r="G22" i="5"/>
  <c r="G16" i="5" s="1"/>
  <c r="F14" i="5"/>
  <c r="F12" i="5" s="1"/>
  <c r="G51" i="5"/>
  <c r="M47" i="2"/>
  <c r="M12" i="2" s="1"/>
  <c r="F99" i="2"/>
  <c r="H166" i="2"/>
  <c r="H12" i="2" s="1"/>
  <c r="F215" i="2"/>
  <c r="I220" i="2"/>
  <c r="L276" i="2"/>
  <c r="H276" i="2"/>
  <c r="D16" i="3"/>
  <c r="K16" i="3"/>
  <c r="E87" i="3"/>
  <c r="G87" i="3"/>
  <c r="G14" i="3" s="1"/>
  <c r="G12" i="3" s="1"/>
  <c r="J87" i="3"/>
  <c r="H111" i="3"/>
  <c r="H107" i="3" s="1"/>
  <c r="G114" i="3"/>
  <c r="G111" i="3" s="1"/>
  <c r="G107" i="3" s="1"/>
  <c r="J123" i="3"/>
  <c r="D24" i="5"/>
  <c r="D22" i="5" s="1"/>
  <c r="D16" i="5" s="1"/>
  <c r="L24" i="5"/>
  <c r="L64" i="2"/>
  <c r="F186" i="2"/>
  <c r="I113" i="2"/>
  <c r="I93" i="2" s="1"/>
  <c r="M166" i="2"/>
  <c r="I211" i="2"/>
  <c r="I47" i="2"/>
  <c r="J186" i="2"/>
  <c r="J12" i="2" s="1"/>
  <c r="N186" i="2"/>
  <c r="N12" i="2" s="1"/>
  <c r="K18" i="4" s="1"/>
  <c r="L215" i="2"/>
  <c r="I234" i="2"/>
  <c r="G45" i="3"/>
  <c r="J45" i="3"/>
  <c r="J97" i="3"/>
  <c r="H123" i="3"/>
  <c r="F134" i="2"/>
  <c r="F199" i="2"/>
  <c r="G245" i="2"/>
  <c r="G12" i="2" s="1"/>
  <c r="K245" i="2"/>
  <c r="I259" i="2"/>
  <c r="I245" i="2" s="1"/>
  <c r="I304" i="2"/>
  <c r="I276" i="2" s="1"/>
  <c r="H29" i="3"/>
  <c r="H14" i="3" s="1"/>
  <c r="H12" i="3" s="1"/>
  <c r="H97" i="3"/>
  <c r="E97" i="3"/>
  <c r="E14" i="3" s="1"/>
  <c r="E12" i="3" s="1"/>
  <c r="K138" i="3"/>
  <c r="F12" i="3"/>
  <c r="J24" i="5"/>
  <c r="J22" i="5" s="1"/>
  <c r="L34" i="5"/>
  <c r="K60" i="5"/>
  <c r="K55" i="5"/>
  <c r="K44" i="5" s="1"/>
  <c r="K14" i="5" s="1"/>
  <c r="K12" i="5" s="1"/>
  <c r="D60" i="5"/>
  <c r="D55" i="5" s="1"/>
  <c r="D44" i="5" s="1"/>
  <c r="G60" i="5"/>
  <c r="G55" i="5" s="1"/>
  <c r="G119" i="3"/>
  <c r="G115" i="3" s="1"/>
  <c r="G97" i="3" s="1"/>
  <c r="H138" i="3"/>
  <c r="D144" i="3"/>
  <c r="D138" i="3" s="1"/>
  <c r="G181" i="3"/>
  <c r="G169" i="3" s="1"/>
  <c r="G167" i="3" s="1"/>
  <c r="J187" i="3"/>
  <c r="J167" i="3" s="1"/>
  <c r="G209" i="3"/>
  <c r="I22" i="5"/>
  <c r="J82" i="5"/>
  <c r="J76" i="5" s="1"/>
  <c r="J74" i="5" s="1"/>
  <c r="J31" i="3"/>
  <c r="J29" i="3" s="1"/>
  <c r="J14" i="3" s="1"/>
  <c r="J12" i="3" s="1"/>
  <c r="D99" i="3"/>
  <c r="D97" i="3" s="1"/>
  <c r="D107" i="3"/>
  <c r="D171" i="3"/>
  <c r="D169" i="3" s="1"/>
  <c r="D167" i="3" s="1"/>
  <c r="H55" i="5"/>
  <c r="H44" i="5" s="1"/>
  <c r="H14" i="5" s="1"/>
  <c r="H12" i="5" s="1"/>
  <c r="J63" i="5"/>
  <c r="J55" i="5" s="1"/>
  <c r="J44" i="5" s="1"/>
  <c r="G18" i="4" l="1"/>
  <c r="D14" i="5"/>
  <c r="D12" i="5" s="1"/>
  <c r="G44" i="5"/>
  <c r="G14" i="5" s="1"/>
  <c r="G12" i="5" s="1"/>
  <c r="E18" i="4"/>
  <c r="E12" i="4"/>
  <c r="E17" i="4" s="1"/>
  <c r="D18" i="4"/>
  <c r="D12" i="4"/>
  <c r="F12" i="2"/>
  <c r="C18" i="4" s="1"/>
  <c r="J14" i="5"/>
  <c r="J12" i="5" s="1"/>
  <c r="G12" i="4"/>
  <c r="K12" i="2"/>
  <c r="G12" i="1"/>
  <c r="L12" i="2"/>
  <c r="I18" i="4" s="1"/>
  <c r="D14" i="3"/>
  <c r="D12" i="3" s="1"/>
  <c r="I215" i="2"/>
  <c r="I12" i="2" s="1"/>
  <c r="F18" i="4" s="1"/>
  <c r="K12" i="4"/>
  <c r="K17" i="4" s="1"/>
  <c r="J12" i="4"/>
  <c r="L22" i="5"/>
  <c r="L16" i="5" s="1"/>
  <c r="L14" i="5" s="1"/>
  <c r="L12" i="5" s="1"/>
  <c r="K14" i="3"/>
  <c r="K12" i="3" s="1"/>
  <c r="J18" i="4" s="1"/>
  <c r="J17" i="4" l="1"/>
  <c r="I12" i="4"/>
  <c r="I17" i="4" s="1"/>
  <c r="D17" i="4"/>
  <c r="C12" i="4"/>
  <c r="C17" i="4" s="1"/>
  <c r="H18" i="4"/>
  <c r="H12" i="4"/>
  <c r="H17" i="4" s="1"/>
  <c r="G17" i="4"/>
  <c r="F12" i="4"/>
  <c r="F17" i="4" s="1"/>
</calcChain>
</file>

<file path=xl/sharedStrings.xml><?xml version="1.0" encoding="utf-8"?>
<sst xmlns="http://schemas.openxmlformats.org/spreadsheetml/2006/main" count="2499" uniqueCount="704">
  <si>
    <t>ՀՀ ֆինանսների  նախար,   209101,   Տեղ</t>
  </si>
  <si>
    <t>Հաշվետվություն</t>
  </si>
  <si>
    <t>Համայնքի բյուջեի եկամուտների կատարման վերաբերյալ</t>
  </si>
  <si>
    <t>(02/01/17 - 30/12/17թ.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</si>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</sst>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SheetLayoutView="100" workbookViewId="0">
      <selection sqref="A1:K1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SUM(D13,D50,D69)</f>
        <v>149992200</v>
      </c>
      <c r="E12" s="11">
        <f t="shared" si="0"/>
        <v>149992200</v>
      </c>
      <c r="F12" s="11">
        <f t="shared" si="0"/>
        <v>0</v>
      </c>
      <c r="G12" s="11">
        <f t="shared" si="0"/>
        <v>172048200</v>
      </c>
      <c r="H12" s="11">
        <f t="shared" si="0"/>
        <v>153048200</v>
      </c>
      <c r="I12" s="11">
        <f t="shared" si="0"/>
        <v>19000000</v>
      </c>
      <c r="J12" s="11">
        <f t="shared" si="0"/>
        <v>169415942</v>
      </c>
      <c r="K12" s="11">
        <f t="shared" si="0"/>
        <v>152315942</v>
      </c>
      <c r="L12" s="11">
        <f t="shared" si="0"/>
        <v>17100000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SUM(D14,D17,D19,D40,D44)</f>
        <v>34547700</v>
      </c>
      <c r="E13" s="11">
        <f>SUM(E14,E17,E19,E40,E44)</f>
        <v>34547700</v>
      </c>
      <c r="F13" s="11" t="s">
        <v>23</v>
      </c>
      <c r="G13" s="11">
        <f>SUM(G14,G17,G19,G40,G44)</f>
        <v>34547700</v>
      </c>
      <c r="H13" s="11">
        <f>SUM(H14,H17,H19,H40,H44)</f>
        <v>34547700</v>
      </c>
      <c r="I13" s="11" t="s">
        <v>23</v>
      </c>
      <c r="J13" s="11">
        <f>SUM(J14,J17,J19,J40,J44)</f>
        <v>34590081</v>
      </c>
      <c r="K13" s="11">
        <f>SUM(K14,K17,K19,K40,K44)</f>
        <v>34590081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SUM(D15,D16)</f>
        <v>25527700</v>
      </c>
      <c r="E14" s="11">
        <f>SUM(E15,E16)</f>
        <v>25527700</v>
      </c>
      <c r="F14" s="11" t="s">
        <v>23</v>
      </c>
      <c r="G14" s="11">
        <f>SUM(G15,G16)</f>
        <v>25527700</v>
      </c>
      <c r="H14" s="11">
        <f>SUM(H15,H16)</f>
        <v>25527700</v>
      </c>
      <c r="I14" s="11" t="s">
        <v>23</v>
      </c>
      <c r="J14" s="11">
        <f>SUM(J15,J16)</f>
        <v>25569647</v>
      </c>
      <c r="K14" s="11">
        <f>SUM(K15,K16)</f>
        <v>25569647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0</v>
      </c>
      <c r="E15" s="11">
        <v>0</v>
      </c>
      <c r="F15" s="11" t="s">
        <v>23</v>
      </c>
      <c r="G15" s="11">
        <f>SUM(H15,I15)</f>
        <v>0</v>
      </c>
      <c r="H15" s="11">
        <v>0</v>
      </c>
      <c r="I15" s="11" t="s">
        <v>23</v>
      </c>
      <c r="J15" s="11">
        <f>SUM(K15,L15)</f>
        <v>40177</v>
      </c>
      <c r="K15" s="11">
        <v>40177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25527700</v>
      </c>
      <c r="E16" s="11">
        <v>25527700</v>
      </c>
      <c r="F16" s="11" t="s">
        <v>23</v>
      </c>
      <c r="G16" s="11">
        <f>SUM(H16,I16)</f>
        <v>25527700</v>
      </c>
      <c r="H16" s="11">
        <v>25527700</v>
      </c>
      <c r="I16" s="11" t="s">
        <v>23</v>
      </c>
      <c r="J16" s="11">
        <f>SUM(K16,L16)</f>
        <v>25529470</v>
      </c>
      <c r="K16" s="11">
        <v>25529470</v>
      </c>
      <c r="L16" s="11" t="s">
        <v>23</v>
      </c>
    </row>
    <row r="17" spans="1:12" ht="39.950000000000003" customHeight="1" x14ac:dyDescent="0.25">
      <c r="A17" s="9">
        <v>1120</v>
      </c>
      <c r="B17" s="10" t="s">
        <v>28</v>
      </c>
      <c r="C17" s="9" t="s">
        <v>29</v>
      </c>
      <c r="D17" s="11">
        <f>SUM(D18)</f>
        <v>8500000</v>
      </c>
      <c r="E17" s="11">
        <f>SUM(E18)</f>
        <v>8500000</v>
      </c>
      <c r="F17" s="11" t="s">
        <v>23</v>
      </c>
      <c r="G17" s="11">
        <f>SUM(G18)</f>
        <v>8500000</v>
      </c>
      <c r="H17" s="11">
        <f>SUM(H18)</f>
        <v>8500000</v>
      </c>
      <c r="I17" s="11" t="s">
        <v>23</v>
      </c>
      <c r="J17" s="11">
        <f>SUM(J18)</f>
        <v>8500234</v>
      </c>
      <c r="K17" s="11">
        <f>SUM(K18)</f>
        <v>8500234</v>
      </c>
      <c r="L17" s="11" t="s">
        <v>23</v>
      </c>
    </row>
    <row r="18" spans="1:12" ht="39.950000000000003" customHeight="1" x14ac:dyDescent="0.25">
      <c r="A18" s="9">
        <v>1121</v>
      </c>
      <c r="B18" s="10" t="s">
        <v>30</v>
      </c>
      <c r="C18" s="9"/>
      <c r="D18" s="11">
        <f>SUM(E18,F18)</f>
        <v>8500000</v>
      </c>
      <c r="E18" s="11">
        <v>8500000</v>
      </c>
      <c r="F18" s="11" t="s">
        <v>23</v>
      </c>
      <c r="G18" s="11">
        <f>SUM(H18,I18)</f>
        <v>8500000</v>
      </c>
      <c r="H18" s="11">
        <v>8500000</v>
      </c>
      <c r="I18" s="11" t="s">
        <v>23</v>
      </c>
      <c r="J18" s="11">
        <f>SUM(K18,L18)</f>
        <v>8500234</v>
      </c>
      <c r="K18" s="11">
        <v>8500234</v>
      </c>
      <c r="L18" s="11" t="s">
        <v>23</v>
      </c>
    </row>
    <row r="19" spans="1:12" ht="39.950000000000003" customHeight="1" x14ac:dyDescent="0.25">
      <c r="A19" s="9">
        <v>1130</v>
      </c>
      <c r="B19" s="10" t="s">
        <v>31</v>
      </c>
      <c r="C19" s="9" t="s">
        <v>32</v>
      </c>
      <c r="D19" s="11">
        <f>SUM(D20)</f>
        <v>520000</v>
      </c>
      <c r="E19" s="11">
        <f>SUM(E20)</f>
        <v>520000</v>
      </c>
      <c r="F19" s="11" t="s">
        <v>23</v>
      </c>
      <c r="G19" s="11">
        <f>SUM(G20)</f>
        <v>520000</v>
      </c>
      <c r="H19" s="11">
        <f>SUM(H20)</f>
        <v>520000</v>
      </c>
      <c r="I19" s="11" t="s">
        <v>23</v>
      </c>
      <c r="J19" s="11">
        <f>SUM(J20)</f>
        <v>520200</v>
      </c>
      <c r="K19" s="11">
        <f>SUM(K20)</f>
        <v>520200</v>
      </c>
      <c r="L19" s="11" t="s">
        <v>23</v>
      </c>
    </row>
    <row r="20" spans="1:12" ht="39.950000000000003" customHeight="1" x14ac:dyDescent="0.25">
      <c r="A20" s="9">
        <v>1131</v>
      </c>
      <c r="B20" s="10" t="s">
        <v>33</v>
      </c>
      <c r="C20" s="9" t="s">
        <v>34</v>
      </c>
      <c r="D20" s="11">
        <f>SUM(D21,D24,D25,D26,D27,D28,D29,D30,D31,D32,D33,D34,D35,D36,D37,D38,D39)</f>
        <v>520000</v>
      </c>
      <c r="E20" s="11">
        <f>SUM(E21,E24,E25,E26,E27,E28,E29,E30,E31,E32,E33,E34,E35,E36,E37,E38,E39)</f>
        <v>520000</v>
      </c>
      <c r="F20" s="11" t="s">
        <v>23</v>
      </c>
      <c r="G20" s="11">
        <f>SUM(G21,G24,G25,G26,G27,G28,G29,G30,G31,G32,G33,G34,G35,G36,G37,G38,G39)</f>
        <v>520000</v>
      </c>
      <c r="H20" s="11">
        <f>SUM(H21,H24,H25,H26,H27,H28,H29,H30,H31,H32,H33,H34,H35,H36,H37,H38,H39)</f>
        <v>520000</v>
      </c>
      <c r="I20" s="11" t="s">
        <v>23</v>
      </c>
      <c r="J20" s="11">
        <f>SUM(J21,J24,J25,J26,J27,J28,J29,J30,J31,J32,J33,J34,J35,J36,J37,J38,J39)</f>
        <v>520200</v>
      </c>
      <c r="K20" s="11">
        <f>SUM(K21,K24,K25,K26,K27,K28,K29,K30,K31,K32,K33,K34,K35,K36,K37,K38,K39)</f>
        <v>520200</v>
      </c>
      <c r="L20" s="11" t="s">
        <v>23</v>
      </c>
    </row>
    <row r="21" spans="1:12" ht="39.950000000000003" customHeight="1" x14ac:dyDescent="0.25">
      <c r="A21" s="9">
        <v>1132</v>
      </c>
      <c r="B21" s="10" t="s">
        <v>35</v>
      </c>
      <c r="C21" s="9"/>
      <c r="D21" s="11">
        <f>SUM(D22,D23)</f>
        <v>0</v>
      </c>
      <c r="E21" s="11">
        <f>SUM(E22,E23)</f>
        <v>0</v>
      </c>
      <c r="F21" s="11" t="s">
        <v>23</v>
      </c>
      <c r="G21" s="11">
        <f>SUM(G22,G23)</f>
        <v>0</v>
      </c>
      <c r="H21" s="11">
        <f>SUM(H22,H23)</f>
        <v>0</v>
      </c>
      <c r="I21" s="11" t="s">
        <v>23</v>
      </c>
      <c r="J21" s="11">
        <f>SUM(J22,J23)</f>
        <v>0</v>
      </c>
      <c r="K21" s="11">
        <f>SUM(K22,K23)</f>
        <v>0</v>
      </c>
      <c r="L21" s="11" t="s">
        <v>23</v>
      </c>
    </row>
    <row r="22" spans="1:12" ht="39.950000000000003" customHeight="1" x14ac:dyDescent="0.25">
      <c r="A22" s="9">
        <v>1133</v>
      </c>
      <c r="B22" s="10" t="s">
        <v>36</v>
      </c>
      <c r="C22" s="9"/>
      <c r="D22" s="11">
        <f t="shared" ref="D22:D39" si="1">SUM(E22,F22)</f>
        <v>0</v>
      </c>
      <c r="E22" s="11">
        <v>0</v>
      </c>
      <c r="F22" s="11" t="s">
        <v>23</v>
      </c>
      <c r="G22" s="11">
        <f t="shared" ref="G22:G39" si="2">SUM(H22,I22)</f>
        <v>0</v>
      </c>
      <c r="H22" s="11">
        <v>0</v>
      </c>
      <c r="I22" s="11" t="s">
        <v>23</v>
      </c>
      <c r="J22" s="11">
        <f t="shared" ref="J22:J39" si="3"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1134</v>
      </c>
      <c r="B23" s="10" t="s">
        <v>37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 x14ac:dyDescent="0.25">
      <c r="A24" s="9">
        <v>1135</v>
      </c>
      <c r="B24" s="10" t="s">
        <v>38</v>
      </c>
      <c r="C24" s="9"/>
      <c r="D24" s="11">
        <f t="shared" si="1"/>
        <v>0</v>
      </c>
      <c r="E24" s="11">
        <v>0</v>
      </c>
      <c r="F24" s="11" t="s">
        <v>23</v>
      </c>
      <c r="G24" s="11">
        <f t="shared" si="2"/>
        <v>0</v>
      </c>
      <c r="H24" s="11">
        <v>0</v>
      </c>
      <c r="I24" s="11" t="s">
        <v>23</v>
      </c>
      <c r="J24" s="11">
        <f t="shared" si="3"/>
        <v>0</v>
      </c>
      <c r="K24" s="11">
        <v>0</v>
      </c>
      <c r="L24" s="11" t="s">
        <v>23</v>
      </c>
    </row>
    <row r="25" spans="1:12" ht="39.950000000000003" customHeight="1" x14ac:dyDescent="0.25">
      <c r="A25" s="9">
        <v>1136</v>
      </c>
      <c r="B25" s="10" t="s">
        <v>39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1137</v>
      </c>
      <c r="B26" s="10" t="s">
        <v>40</v>
      </c>
      <c r="C26" s="9"/>
      <c r="D26" s="11">
        <f t="shared" si="1"/>
        <v>350000</v>
      </c>
      <c r="E26" s="11">
        <v>350000</v>
      </c>
      <c r="F26" s="11" t="s">
        <v>23</v>
      </c>
      <c r="G26" s="11">
        <f t="shared" si="2"/>
        <v>350000</v>
      </c>
      <c r="H26" s="11">
        <v>350000</v>
      </c>
      <c r="I26" s="11" t="s">
        <v>23</v>
      </c>
      <c r="J26" s="11">
        <f t="shared" si="3"/>
        <v>205600</v>
      </c>
      <c r="K26" s="11">
        <v>205600</v>
      </c>
      <c r="L26" s="11" t="s">
        <v>23</v>
      </c>
    </row>
    <row r="27" spans="1:12" ht="39.950000000000003" customHeight="1" x14ac:dyDescent="0.25">
      <c r="A27" s="9">
        <v>1138</v>
      </c>
      <c r="B27" s="10" t="s">
        <v>41</v>
      </c>
      <c r="C27" s="9"/>
      <c r="D27" s="11">
        <f t="shared" si="1"/>
        <v>0</v>
      </c>
      <c r="E27" s="11">
        <v>0</v>
      </c>
      <c r="F27" s="11" t="s">
        <v>23</v>
      </c>
      <c r="G27" s="11">
        <f t="shared" si="2"/>
        <v>0</v>
      </c>
      <c r="H27" s="11">
        <v>0</v>
      </c>
      <c r="I27" s="11" t="s">
        <v>23</v>
      </c>
      <c r="J27" s="11">
        <f t="shared" si="3"/>
        <v>0</v>
      </c>
      <c r="K27" s="11">
        <v>0</v>
      </c>
      <c r="L27" s="11" t="s">
        <v>23</v>
      </c>
    </row>
    <row r="28" spans="1:12" ht="39.950000000000003" customHeight="1" x14ac:dyDescent="0.25">
      <c r="A28" s="9">
        <v>1139</v>
      </c>
      <c r="B28" s="10" t="s">
        <v>42</v>
      </c>
      <c r="C28" s="9"/>
      <c r="D28" s="11">
        <f t="shared" si="1"/>
        <v>170000</v>
      </c>
      <c r="E28" s="11">
        <v>170000</v>
      </c>
      <c r="F28" s="11" t="s">
        <v>23</v>
      </c>
      <c r="G28" s="11">
        <f t="shared" si="2"/>
        <v>170000</v>
      </c>
      <c r="H28" s="11">
        <v>170000</v>
      </c>
      <c r="I28" s="11" t="s">
        <v>23</v>
      </c>
      <c r="J28" s="11">
        <f t="shared" si="3"/>
        <v>294800</v>
      </c>
      <c r="K28" s="11">
        <v>294800</v>
      </c>
      <c r="L28" s="11" t="s">
        <v>23</v>
      </c>
    </row>
    <row r="29" spans="1:12" ht="39.950000000000003" customHeight="1" x14ac:dyDescent="0.25">
      <c r="A29" s="9">
        <v>1140</v>
      </c>
      <c r="B29" s="10" t="s">
        <v>43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0</v>
      </c>
      <c r="K29" s="11">
        <v>0</v>
      </c>
      <c r="L29" s="11" t="s">
        <v>23</v>
      </c>
    </row>
    <row r="30" spans="1:12" ht="39.950000000000003" customHeight="1" x14ac:dyDescent="0.25">
      <c r="A30" s="9">
        <v>1141</v>
      </c>
      <c r="B30" s="10" t="s">
        <v>44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 x14ac:dyDescent="0.25">
      <c r="A31" s="9">
        <v>1142</v>
      </c>
      <c r="B31" s="10" t="s">
        <v>45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 x14ac:dyDescent="0.25">
      <c r="A32" s="9">
        <v>1143</v>
      </c>
      <c r="B32" s="10" t="s">
        <v>46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19800</v>
      </c>
      <c r="K32" s="11">
        <v>19800</v>
      </c>
      <c r="L32" s="11" t="s">
        <v>23</v>
      </c>
    </row>
    <row r="33" spans="1:12" ht="39.950000000000003" customHeight="1" x14ac:dyDescent="0.25">
      <c r="A33" s="9">
        <v>1144</v>
      </c>
      <c r="B33" s="10" t="s">
        <v>47</v>
      </c>
      <c r="C33" s="9"/>
      <c r="D33" s="11">
        <f t="shared" si="1"/>
        <v>0</v>
      </c>
      <c r="E33" s="11">
        <v>0</v>
      </c>
      <c r="F33" s="11" t="s">
        <v>23</v>
      </c>
      <c r="G33" s="11">
        <f t="shared" si="2"/>
        <v>0</v>
      </c>
      <c r="H33" s="11">
        <v>0</v>
      </c>
      <c r="I33" s="11" t="s">
        <v>23</v>
      </c>
      <c r="J33" s="11">
        <f t="shared" si="3"/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1145</v>
      </c>
      <c r="B34" s="10" t="s">
        <v>48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 x14ac:dyDescent="0.25">
      <c r="A35" s="9">
        <v>1146</v>
      </c>
      <c r="B35" s="10" t="s">
        <v>49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 x14ac:dyDescent="0.25">
      <c r="A36" s="9">
        <v>1147</v>
      </c>
      <c r="B36" s="10" t="s">
        <v>50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 x14ac:dyDescent="0.25">
      <c r="A37" s="9">
        <v>1148</v>
      </c>
      <c r="B37" s="10" t="s">
        <v>51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 x14ac:dyDescent="0.25">
      <c r="A38" s="9">
        <v>1149</v>
      </c>
      <c r="B38" s="10" t="s">
        <v>52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1150</v>
      </c>
      <c r="B39" s="10" t="s">
        <v>53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1160</v>
      </c>
      <c r="B40" s="10" t="s">
        <v>54</v>
      </c>
      <c r="C40" s="9" t="s">
        <v>55</v>
      </c>
      <c r="D40" s="11">
        <f>SUM(D41)</f>
        <v>0</v>
      </c>
      <c r="E40" s="11">
        <f>SUM(E41)</f>
        <v>0</v>
      </c>
      <c r="F40" s="11" t="s">
        <v>23</v>
      </c>
      <c r="G40" s="11">
        <f>SUM(G41)</f>
        <v>0</v>
      </c>
      <c r="H40" s="11">
        <f>SUM(H41)</f>
        <v>0</v>
      </c>
      <c r="I40" s="11" t="s">
        <v>23</v>
      </c>
      <c r="J40" s="11">
        <f>SUM(J41)</f>
        <v>0</v>
      </c>
      <c r="K40" s="11">
        <f>SUM(K41)</f>
        <v>0</v>
      </c>
      <c r="L40" s="11" t="s">
        <v>23</v>
      </c>
    </row>
    <row r="41" spans="1:12" ht="39.950000000000003" customHeight="1" x14ac:dyDescent="0.25">
      <c r="A41" s="9">
        <v>1161</v>
      </c>
      <c r="B41" s="10" t="s">
        <v>56</v>
      </c>
      <c r="C41" s="9"/>
      <c r="D41" s="11">
        <f>SUM(D42,D43)</f>
        <v>0</v>
      </c>
      <c r="E41" s="11">
        <f>SUM(E42,E43)</f>
        <v>0</v>
      </c>
      <c r="F41" s="11" t="s">
        <v>23</v>
      </c>
      <c r="G41" s="11">
        <f>SUM(G42,G43)</f>
        <v>0</v>
      </c>
      <c r="H41" s="11">
        <f>SUM(H42,H43)</f>
        <v>0</v>
      </c>
      <c r="I41" s="11" t="s">
        <v>23</v>
      </c>
      <c r="J41" s="11">
        <f>SUM(J42,J43)</f>
        <v>0</v>
      </c>
      <c r="K41" s="11">
        <f>SUM(K42,K43)</f>
        <v>0</v>
      </c>
      <c r="L41" s="11" t="s">
        <v>23</v>
      </c>
    </row>
    <row r="42" spans="1:12" ht="39.950000000000003" customHeight="1" x14ac:dyDescent="0.25">
      <c r="A42" s="9">
        <v>1162</v>
      </c>
      <c r="B42" s="10" t="s">
        <v>57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1163</v>
      </c>
      <c r="B43" s="10" t="s">
        <v>58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1170</v>
      </c>
      <c r="B44" s="10" t="s">
        <v>59</v>
      </c>
      <c r="C44" s="9" t="s">
        <v>60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 x14ac:dyDescent="0.25">
      <c r="A45" s="9">
        <v>1171</v>
      </c>
      <c r="B45" s="10" t="s">
        <v>61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 x14ac:dyDescent="0.25">
      <c r="A46" s="9">
        <v>1172</v>
      </c>
      <c r="B46" s="10" t="s">
        <v>62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 x14ac:dyDescent="0.25">
      <c r="A47" s="9">
        <v>1173</v>
      </c>
      <c r="B47" s="10" t="s">
        <v>63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1174</v>
      </c>
      <c r="B48" s="10" t="s">
        <v>64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1175</v>
      </c>
      <c r="B49" s="10" t="s">
        <v>65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 x14ac:dyDescent="0.25">
      <c r="A50" s="9">
        <v>1200</v>
      </c>
      <c r="B50" s="10" t="s">
        <v>66</v>
      </c>
      <c r="C50" s="9" t="s">
        <v>67</v>
      </c>
      <c r="D50" s="11">
        <f t="shared" ref="D50:L50" si="4">SUM(D51,D53,D55,D57,D59,D66)</f>
        <v>105004500</v>
      </c>
      <c r="E50" s="11">
        <f t="shared" si="4"/>
        <v>105004500</v>
      </c>
      <c r="F50" s="11">
        <f t="shared" si="4"/>
        <v>0</v>
      </c>
      <c r="G50" s="11">
        <f t="shared" si="4"/>
        <v>124004500</v>
      </c>
      <c r="H50" s="11">
        <f t="shared" si="4"/>
        <v>105004500</v>
      </c>
      <c r="I50" s="11">
        <f t="shared" si="4"/>
        <v>19000000</v>
      </c>
      <c r="J50" s="11">
        <f t="shared" si="4"/>
        <v>121326900</v>
      </c>
      <c r="K50" s="11">
        <f t="shared" si="4"/>
        <v>104226900</v>
      </c>
      <c r="L50" s="11">
        <f t="shared" si="4"/>
        <v>17100000</v>
      </c>
    </row>
    <row r="51" spans="1:12" ht="39.950000000000003" customHeight="1" x14ac:dyDescent="0.25">
      <c r="A51" s="9">
        <v>1210</v>
      </c>
      <c r="B51" s="10" t="s">
        <v>68</v>
      </c>
      <c r="C51" s="9" t="s">
        <v>69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 x14ac:dyDescent="0.25">
      <c r="A52" s="9">
        <v>1211</v>
      </c>
      <c r="B52" s="10" t="s">
        <v>70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1220</v>
      </c>
      <c r="B53" s="10" t="s">
        <v>71</v>
      </c>
      <c r="C53" s="9" t="s">
        <v>72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 x14ac:dyDescent="0.25">
      <c r="A54" s="9">
        <v>1221</v>
      </c>
      <c r="B54" s="10" t="s">
        <v>73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 x14ac:dyDescent="0.25">
      <c r="A55" s="9">
        <v>1230</v>
      </c>
      <c r="B55" s="10" t="s">
        <v>74</v>
      </c>
      <c r="C55" s="9" t="s">
        <v>75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 x14ac:dyDescent="0.25">
      <c r="A56" s="9">
        <v>1231</v>
      </c>
      <c r="B56" s="10" t="s">
        <v>76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 x14ac:dyDescent="0.25">
      <c r="A57" s="9">
        <v>1240</v>
      </c>
      <c r="B57" s="10" t="s">
        <v>77</v>
      </c>
      <c r="C57" s="9" t="s">
        <v>78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19000000</v>
      </c>
      <c r="H57" s="11" t="s">
        <v>23</v>
      </c>
      <c r="I57" s="11">
        <f>SUM(I58)</f>
        <v>19000000</v>
      </c>
      <c r="J57" s="11">
        <f>SUM(J58)</f>
        <v>17100000</v>
      </c>
      <c r="K57" s="11" t="s">
        <v>23</v>
      </c>
      <c r="L57" s="11">
        <f>SUM(L58)</f>
        <v>17100000</v>
      </c>
    </row>
    <row r="58" spans="1:12" ht="39.950000000000003" customHeight="1" x14ac:dyDescent="0.25">
      <c r="A58" s="9">
        <v>1241</v>
      </c>
      <c r="B58" s="10" t="s">
        <v>79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19000000</v>
      </c>
      <c r="H58" s="11" t="s">
        <v>23</v>
      </c>
      <c r="I58" s="11">
        <v>19000000</v>
      </c>
      <c r="J58" s="11">
        <f>SUM(K58,L58)</f>
        <v>17100000</v>
      </c>
      <c r="K58" s="11" t="s">
        <v>23</v>
      </c>
      <c r="L58" s="11">
        <v>17100000</v>
      </c>
    </row>
    <row r="59" spans="1:12" ht="39.950000000000003" customHeight="1" x14ac:dyDescent="0.25">
      <c r="A59" s="9">
        <v>1250</v>
      </c>
      <c r="B59" s="10" t="s">
        <v>80</v>
      </c>
      <c r="C59" s="9" t="s">
        <v>81</v>
      </c>
      <c r="D59" s="11">
        <f>SUM(D60,D61,D64,D65)</f>
        <v>105004500</v>
      </c>
      <c r="E59" s="11">
        <f>SUM(E60,E61,E64,E65)</f>
        <v>105004500</v>
      </c>
      <c r="F59" s="11" t="s">
        <v>23</v>
      </c>
      <c r="G59" s="11">
        <f>SUM(G60,G61,G64,G65)</f>
        <v>105004500</v>
      </c>
      <c r="H59" s="11">
        <f>SUM(H60,H61,H64,H65)</f>
        <v>105004500</v>
      </c>
      <c r="I59" s="11" t="s">
        <v>23</v>
      </c>
      <c r="J59" s="11">
        <f>SUM(J60,J61,J64,J65)</f>
        <v>104226900</v>
      </c>
      <c r="K59" s="11">
        <f>SUM(K60,K61,K64,K65)</f>
        <v>104226900</v>
      </c>
      <c r="L59" s="11" t="s">
        <v>23</v>
      </c>
    </row>
    <row r="60" spans="1:12" ht="39.950000000000003" customHeight="1" x14ac:dyDescent="0.25">
      <c r="A60" s="9">
        <v>1251</v>
      </c>
      <c r="B60" s="10" t="s">
        <v>82</v>
      </c>
      <c r="C60" s="9"/>
      <c r="D60" s="11">
        <f>SUM(E60,F60)</f>
        <v>105004500</v>
      </c>
      <c r="E60" s="11">
        <v>105004500</v>
      </c>
      <c r="F60" s="11" t="s">
        <v>23</v>
      </c>
      <c r="G60" s="11">
        <f>SUM(H60,I60)</f>
        <v>105004500</v>
      </c>
      <c r="H60" s="11">
        <v>105004500</v>
      </c>
      <c r="I60" s="11" t="s">
        <v>23</v>
      </c>
      <c r="J60" s="11">
        <f>SUM(K60,L60)</f>
        <v>104266600</v>
      </c>
      <c r="K60" s="11">
        <v>104266600</v>
      </c>
      <c r="L60" s="11" t="s">
        <v>23</v>
      </c>
    </row>
    <row r="61" spans="1:12" ht="39.950000000000003" customHeight="1" x14ac:dyDescent="0.25">
      <c r="A61" s="9">
        <v>1254</v>
      </c>
      <c r="B61" s="10" t="s">
        <v>83</v>
      </c>
      <c r="C61" s="9"/>
      <c r="D61" s="11">
        <f>SUM(D62:D63)</f>
        <v>0</v>
      </c>
      <c r="E61" s="11">
        <f>SUM(E62:E63)</f>
        <v>0</v>
      </c>
      <c r="F61" s="11" t="s">
        <v>23</v>
      </c>
      <c r="G61" s="11">
        <f>SUM(G62:G63)</f>
        <v>0</v>
      </c>
      <c r="H61" s="11">
        <f>SUM(H62:H63)</f>
        <v>0</v>
      </c>
      <c r="I61" s="11" t="s">
        <v>23</v>
      </c>
      <c r="J61" s="11">
        <f>SUM(J62:J63)</f>
        <v>0</v>
      </c>
      <c r="K61" s="11">
        <f>SUM(K62:K63)</f>
        <v>0</v>
      </c>
      <c r="L61" s="11" t="s">
        <v>23</v>
      </c>
    </row>
    <row r="62" spans="1:12" ht="39.950000000000003" customHeight="1" x14ac:dyDescent="0.25">
      <c r="A62" s="9">
        <v>1255</v>
      </c>
      <c r="B62" s="10" t="s">
        <v>84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1256</v>
      </c>
      <c r="B63" s="10" t="s">
        <v>85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 x14ac:dyDescent="0.25">
      <c r="A64" s="9">
        <v>1257</v>
      </c>
      <c r="B64" s="10" t="s">
        <v>86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-39700</v>
      </c>
      <c r="K64" s="11">
        <v>-39700</v>
      </c>
      <c r="L64" s="11" t="s">
        <v>23</v>
      </c>
    </row>
    <row r="65" spans="1:12" ht="39.950000000000003" customHeight="1" x14ac:dyDescent="0.25">
      <c r="A65" s="9">
        <v>1258</v>
      </c>
      <c r="B65" s="10" t="s">
        <v>87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1260</v>
      </c>
      <c r="B66" s="10" t="s">
        <v>88</v>
      </c>
      <c r="C66" s="9" t="s">
        <v>89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0</v>
      </c>
      <c r="H66" s="11" t="s">
        <v>23</v>
      </c>
      <c r="I66" s="11">
        <f>SUM(I67,I68)</f>
        <v>0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 x14ac:dyDescent="0.25">
      <c r="A67" s="9">
        <v>1261</v>
      </c>
      <c r="B67" s="10" t="s">
        <v>90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 x14ac:dyDescent="0.25">
      <c r="A68" s="9">
        <v>1262</v>
      </c>
      <c r="B68" s="10" t="s">
        <v>91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1300</v>
      </c>
      <c r="B69" s="10" t="s">
        <v>92</v>
      </c>
      <c r="C69" s="9" t="s">
        <v>93</v>
      </c>
      <c r="D69" s="11">
        <f t="shared" ref="D69:L69" si="5">SUM(D70,D72,D74,D79,D83,D86,D90,D93,D96)</f>
        <v>10440000</v>
      </c>
      <c r="E69" s="11">
        <f t="shared" si="5"/>
        <v>10440000</v>
      </c>
      <c r="F69" s="11">
        <f t="shared" si="5"/>
        <v>0</v>
      </c>
      <c r="G69" s="11">
        <f t="shared" si="5"/>
        <v>13496000</v>
      </c>
      <c r="H69" s="11">
        <f t="shared" si="5"/>
        <v>13496000</v>
      </c>
      <c r="I69" s="11">
        <f t="shared" si="5"/>
        <v>0</v>
      </c>
      <c r="J69" s="11">
        <f t="shared" si="5"/>
        <v>13498961</v>
      </c>
      <c r="K69" s="11">
        <f t="shared" si="5"/>
        <v>13498961</v>
      </c>
      <c r="L69" s="11">
        <f t="shared" si="5"/>
        <v>0</v>
      </c>
    </row>
    <row r="70" spans="1:12" ht="39.950000000000003" customHeight="1" x14ac:dyDescent="0.25">
      <c r="A70" s="9">
        <v>1310</v>
      </c>
      <c r="B70" s="10" t="s">
        <v>94</v>
      </c>
      <c r="C70" s="9" t="s">
        <v>95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 x14ac:dyDescent="0.25">
      <c r="A71" s="9">
        <v>1311</v>
      </c>
      <c r="B71" s="10" t="s">
        <v>96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 x14ac:dyDescent="0.25">
      <c r="A72" s="9">
        <v>1320</v>
      </c>
      <c r="B72" s="10" t="s">
        <v>97</v>
      </c>
      <c r="C72" s="9" t="s">
        <v>98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 x14ac:dyDescent="0.25">
      <c r="A73" s="9">
        <v>1321</v>
      </c>
      <c r="B73" s="10" t="s">
        <v>99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 x14ac:dyDescent="0.25">
      <c r="A74" s="9">
        <v>1330</v>
      </c>
      <c r="B74" s="10" t="s">
        <v>100</v>
      </c>
      <c r="C74" s="9" t="s">
        <v>101</v>
      </c>
      <c r="D74" s="11">
        <f>SUM(D75:D78)</f>
        <v>8540000</v>
      </c>
      <c r="E74" s="11">
        <f>SUM(E75:E78)</f>
        <v>8540000</v>
      </c>
      <c r="F74" s="11" t="s">
        <v>23</v>
      </c>
      <c r="G74" s="11">
        <f>SUM(G75:G78)</f>
        <v>8540000</v>
      </c>
      <c r="H74" s="11">
        <f>SUM(H75:H78)</f>
        <v>8540000</v>
      </c>
      <c r="I74" s="11" t="s">
        <v>23</v>
      </c>
      <c r="J74" s="11">
        <f>SUM(J75:J78)</f>
        <v>8540609</v>
      </c>
      <c r="K74" s="11">
        <f>SUM(K75:K78)</f>
        <v>8540609</v>
      </c>
      <c r="L74" s="11" t="s">
        <v>23</v>
      </c>
    </row>
    <row r="75" spans="1:12" ht="39.950000000000003" customHeight="1" x14ac:dyDescent="0.25">
      <c r="A75" s="9">
        <v>1331</v>
      </c>
      <c r="B75" s="10" t="s">
        <v>102</v>
      </c>
      <c r="C75" s="9"/>
      <c r="D75" s="11">
        <f>SUM(E75,F75)</f>
        <v>6740000</v>
      </c>
      <c r="E75" s="11">
        <v>6740000</v>
      </c>
      <c r="F75" s="11" t="s">
        <v>23</v>
      </c>
      <c r="G75" s="11">
        <f>SUM(H75,I75)</f>
        <v>6740000</v>
      </c>
      <c r="H75" s="11">
        <v>6740000</v>
      </c>
      <c r="I75" s="11" t="s">
        <v>23</v>
      </c>
      <c r="J75" s="11">
        <f>SUM(K75,L75)</f>
        <v>6950609</v>
      </c>
      <c r="K75" s="11">
        <v>6950609</v>
      </c>
      <c r="L75" s="11" t="s">
        <v>23</v>
      </c>
    </row>
    <row r="76" spans="1:12" ht="39.950000000000003" customHeight="1" x14ac:dyDescent="0.25">
      <c r="A76" s="9">
        <v>1332</v>
      </c>
      <c r="B76" s="10" t="s">
        <v>103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1333</v>
      </c>
      <c r="B77" s="10" t="s">
        <v>104</v>
      </c>
      <c r="C77" s="9"/>
      <c r="D77" s="11">
        <f>SUM(E77,F77)</f>
        <v>1800000</v>
      </c>
      <c r="E77" s="11">
        <v>1800000</v>
      </c>
      <c r="F77" s="11" t="s">
        <v>23</v>
      </c>
      <c r="G77" s="11">
        <f>SUM(H77,I77)</f>
        <v>1800000</v>
      </c>
      <c r="H77" s="11">
        <v>1800000</v>
      </c>
      <c r="I77" s="11" t="s">
        <v>23</v>
      </c>
      <c r="J77" s="11">
        <f>SUM(K77,L77)</f>
        <v>1590000</v>
      </c>
      <c r="K77" s="11">
        <v>1590000</v>
      </c>
      <c r="L77" s="11" t="s">
        <v>23</v>
      </c>
    </row>
    <row r="78" spans="1:12" ht="39.950000000000003" customHeight="1" x14ac:dyDescent="0.25">
      <c r="A78" s="9">
        <v>1334</v>
      </c>
      <c r="B78" s="10" t="s">
        <v>105</v>
      </c>
      <c r="C78" s="9"/>
      <c r="D78" s="11">
        <f>SUM(E78,F78)</f>
        <v>0</v>
      </c>
      <c r="E78" s="11">
        <v>0</v>
      </c>
      <c r="F78" s="11" t="s">
        <v>23</v>
      </c>
      <c r="G78" s="11">
        <f>SUM(H78,I78)</f>
        <v>0</v>
      </c>
      <c r="H78" s="11">
        <v>0</v>
      </c>
      <c r="I78" s="11" t="s">
        <v>23</v>
      </c>
      <c r="J78" s="11">
        <f>SUM(K78,L78)</f>
        <v>0</v>
      </c>
      <c r="K78" s="11">
        <v>0</v>
      </c>
      <c r="L78" s="11" t="s">
        <v>23</v>
      </c>
    </row>
    <row r="79" spans="1:12" ht="39.950000000000003" customHeight="1" x14ac:dyDescent="0.25">
      <c r="A79" s="9">
        <v>1340</v>
      </c>
      <c r="B79" s="10" t="s">
        <v>106</v>
      </c>
      <c r="C79" s="9" t="s">
        <v>107</v>
      </c>
      <c r="D79" s="11">
        <f>SUM(D80,D81,D82)</f>
        <v>0</v>
      </c>
      <c r="E79" s="11">
        <f>SUM(E80,E81,E82)</f>
        <v>0</v>
      </c>
      <c r="F79" s="11" t="s">
        <v>23</v>
      </c>
      <c r="G79" s="11">
        <f>SUM(G80,G81,G82)</f>
        <v>0</v>
      </c>
      <c r="H79" s="11">
        <f>SUM(H80,H81,H82)</f>
        <v>0</v>
      </c>
      <c r="I79" s="11" t="s">
        <v>23</v>
      </c>
      <c r="J79" s="11">
        <f>SUM(J80,J81,J82)</f>
        <v>0</v>
      </c>
      <c r="K79" s="11">
        <f>SUM(K80,K81,K82)</f>
        <v>0</v>
      </c>
      <c r="L79" s="11" t="s">
        <v>23</v>
      </c>
    </row>
    <row r="80" spans="1:12" ht="39.950000000000003" customHeight="1" x14ac:dyDescent="0.25">
      <c r="A80" s="9">
        <v>1341</v>
      </c>
      <c r="B80" s="10" t="s">
        <v>108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1342</v>
      </c>
      <c r="B81" s="10" t="s">
        <v>109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1343</v>
      </c>
      <c r="B82" s="10" t="s">
        <v>110</v>
      </c>
      <c r="C82" s="9"/>
      <c r="D82" s="11">
        <f>SUM(E82,F82)</f>
        <v>0</v>
      </c>
      <c r="E82" s="11">
        <v>0</v>
      </c>
      <c r="F82" s="11" t="s">
        <v>23</v>
      </c>
      <c r="G82" s="11">
        <f>SUM(H82,I82)</f>
        <v>0</v>
      </c>
      <c r="H82" s="11">
        <v>0</v>
      </c>
      <c r="I82" s="11" t="s">
        <v>23</v>
      </c>
      <c r="J82" s="11">
        <f>SUM(K82,L82)</f>
        <v>0</v>
      </c>
      <c r="K82" s="11">
        <v>0</v>
      </c>
      <c r="L82" s="11" t="s">
        <v>23</v>
      </c>
    </row>
    <row r="83" spans="1:12" ht="39.950000000000003" customHeight="1" x14ac:dyDescent="0.25">
      <c r="A83" s="9">
        <v>1350</v>
      </c>
      <c r="B83" s="10" t="s">
        <v>111</v>
      </c>
      <c r="C83" s="9" t="s">
        <v>112</v>
      </c>
      <c r="D83" s="11">
        <f>SUM(D84:D85)</f>
        <v>0</v>
      </c>
      <c r="E83" s="11">
        <f>SUM(E84:E85)</f>
        <v>0</v>
      </c>
      <c r="F83" s="11" t="s">
        <v>23</v>
      </c>
      <c r="G83" s="11">
        <f>SUM(G84:G85)</f>
        <v>4000000</v>
      </c>
      <c r="H83" s="11">
        <f>SUM(H84:H85)</f>
        <v>4000000</v>
      </c>
      <c r="I83" s="11" t="s">
        <v>23</v>
      </c>
      <c r="J83" s="11">
        <f>SUM(J84:J85)</f>
        <v>3467050</v>
      </c>
      <c r="K83" s="11">
        <f>SUM(K84:K85)</f>
        <v>3467050</v>
      </c>
      <c r="L83" s="11" t="s">
        <v>23</v>
      </c>
    </row>
    <row r="84" spans="1:12" ht="39.950000000000003" customHeight="1" x14ac:dyDescent="0.25">
      <c r="A84" s="9">
        <v>1351</v>
      </c>
      <c r="B84" s="10" t="s">
        <v>113</v>
      </c>
      <c r="C84" s="9"/>
      <c r="D84" s="11">
        <f>SUM(E84,F84)</f>
        <v>0</v>
      </c>
      <c r="E84" s="11">
        <v>0</v>
      </c>
      <c r="F84" s="11" t="s">
        <v>23</v>
      </c>
      <c r="G84" s="11">
        <f>SUM(H84,I84)</f>
        <v>4000000</v>
      </c>
      <c r="H84" s="11">
        <v>4000000</v>
      </c>
      <c r="I84" s="11" t="s">
        <v>23</v>
      </c>
      <c r="J84" s="11">
        <f>SUM(K84,L84)</f>
        <v>3467050</v>
      </c>
      <c r="K84" s="11">
        <v>3467050</v>
      </c>
      <c r="L84" s="11" t="s">
        <v>23</v>
      </c>
    </row>
    <row r="85" spans="1:12" ht="39.950000000000003" customHeight="1" x14ac:dyDescent="0.25">
      <c r="A85" s="9">
        <v>1352</v>
      </c>
      <c r="B85" s="10" t="s">
        <v>114</v>
      </c>
      <c r="C85" s="9"/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1360</v>
      </c>
      <c r="B86" s="10" t="s">
        <v>115</v>
      </c>
      <c r="C86" s="9" t="s">
        <v>116</v>
      </c>
      <c r="D86" s="11">
        <f>SUM(D87,D88,D89)</f>
        <v>0</v>
      </c>
      <c r="E86" s="11">
        <f>SUM(E87,E88,E89)</f>
        <v>0</v>
      </c>
      <c r="F86" s="11" t="s">
        <v>23</v>
      </c>
      <c r="G86" s="11">
        <f>SUM(G87,G88,G89)</f>
        <v>0</v>
      </c>
      <c r="H86" s="11">
        <f>SUM(H87,H88,XFD9)</f>
        <v>0</v>
      </c>
      <c r="I86" s="11" t="s">
        <v>23</v>
      </c>
      <c r="J86" s="11">
        <f>SUM(J87,J88,J89)</f>
        <v>0</v>
      </c>
      <c r="K86" s="11">
        <f>SUM(K87,K88,XFD9)</f>
        <v>0</v>
      </c>
      <c r="L86" s="11" t="s">
        <v>23</v>
      </c>
    </row>
    <row r="87" spans="1:12" ht="39.950000000000003" customHeight="1" x14ac:dyDescent="0.25">
      <c r="A87" s="9">
        <v>1361</v>
      </c>
      <c r="B87" s="10" t="s">
        <v>117</v>
      </c>
      <c r="C87" s="9"/>
      <c r="D87" s="11">
        <f>SUM(E87,F87)</f>
        <v>0</v>
      </c>
      <c r="E87" s="11">
        <v>0</v>
      </c>
      <c r="F87" s="11" t="s">
        <v>23</v>
      </c>
      <c r="G87" s="11">
        <f>SUM(H87,I87)</f>
        <v>0</v>
      </c>
      <c r="H87" s="11">
        <v>0</v>
      </c>
      <c r="I87" s="11" t="s">
        <v>23</v>
      </c>
      <c r="J87" s="11">
        <f>SUM(K87,L87)</f>
        <v>0</v>
      </c>
      <c r="K87" s="11">
        <v>0</v>
      </c>
      <c r="L87" s="11" t="s">
        <v>23</v>
      </c>
    </row>
    <row r="88" spans="1:12" ht="39.950000000000003" customHeight="1" x14ac:dyDescent="0.25">
      <c r="A88" s="9">
        <v>1362</v>
      </c>
      <c r="B88" s="10" t="s">
        <v>118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 x14ac:dyDescent="0.25">
      <c r="A89" s="9">
        <v>1363</v>
      </c>
      <c r="B89" s="10" t="s">
        <v>119</v>
      </c>
      <c r="C89" s="9"/>
      <c r="D89" s="11">
        <f>SUM(E89,F89)</f>
        <v>0</v>
      </c>
      <c r="E89" s="11">
        <v>0</v>
      </c>
      <c r="F89" s="11" t="s">
        <v>23</v>
      </c>
      <c r="G89" s="11">
        <f>SUM(H89,I89)</f>
        <v>0</v>
      </c>
      <c r="H89" s="11">
        <v>0</v>
      </c>
      <c r="I89" s="11" t="s">
        <v>23</v>
      </c>
      <c r="J89" s="11">
        <f>SUM(K89,L89)</f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1370</v>
      </c>
      <c r="B90" s="10" t="s">
        <v>120</v>
      </c>
      <c r="C90" s="9" t="s">
        <v>121</v>
      </c>
      <c r="D90" s="11">
        <f>SUM(D91,D92)</f>
        <v>0</v>
      </c>
      <c r="E90" s="11">
        <f>SUM(E91,E92)</f>
        <v>0</v>
      </c>
      <c r="F90" s="11" t="s">
        <v>23</v>
      </c>
      <c r="G90" s="11">
        <f>SUM(G91,G92)</f>
        <v>0</v>
      </c>
      <c r="H90" s="11">
        <f>SUM(H91,H92)</f>
        <v>0</v>
      </c>
      <c r="I90" s="11" t="s">
        <v>23</v>
      </c>
      <c r="J90" s="11">
        <f>SUM(J91,J92)</f>
        <v>0</v>
      </c>
      <c r="K90" s="11">
        <f>SUM(K91,K92)</f>
        <v>0</v>
      </c>
      <c r="L90" s="11" t="s">
        <v>23</v>
      </c>
    </row>
    <row r="91" spans="1:12" ht="39.950000000000003" customHeight="1" x14ac:dyDescent="0.25">
      <c r="A91" s="9">
        <v>1371</v>
      </c>
      <c r="B91" s="10" t="s">
        <v>122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1372</v>
      </c>
      <c r="B92" s="10" t="s">
        <v>123</v>
      </c>
      <c r="C92" s="9"/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1380</v>
      </c>
      <c r="B93" s="10" t="s">
        <v>124</v>
      </c>
      <c r="C93" s="9" t="s">
        <v>125</v>
      </c>
      <c r="D93" s="11">
        <f>SUM(D94,D95)</f>
        <v>0</v>
      </c>
      <c r="E93" s="11" t="s">
        <v>23</v>
      </c>
      <c r="F93" s="11">
        <f>SUM(F94,F95)</f>
        <v>0</v>
      </c>
      <c r="G93" s="11">
        <f>SUM(G94,G95)</f>
        <v>0</v>
      </c>
      <c r="H93" s="11" t="s">
        <v>23</v>
      </c>
      <c r="I93" s="11">
        <f>SUM(I94,I95)</f>
        <v>0</v>
      </c>
      <c r="J93" s="11">
        <f>SUM(J94,J95)</f>
        <v>0</v>
      </c>
      <c r="K93" s="11" t="s">
        <v>23</v>
      </c>
      <c r="L93" s="11">
        <f>SUM(L94,L95)</f>
        <v>0</v>
      </c>
    </row>
    <row r="94" spans="1:12" ht="39.950000000000003" customHeight="1" x14ac:dyDescent="0.25">
      <c r="A94" s="9">
        <v>1381</v>
      </c>
      <c r="B94" s="10" t="s">
        <v>126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 x14ac:dyDescent="0.25">
      <c r="A95" s="9">
        <v>1382</v>
      </c>
      <c r="B95" s="10" t="s">
        <v>127</v>
      </c>
      <c r="C95" s="9"/>
      <c r="D95" s="11">
        <f>SUM(E95,F95)</f>
        <v>0</v>
      </c>
      <c r="E95" s="11" t="s">
        <v>23</v>
      </c>
      <c r="F95" s="11">
        <v>0</v>
      </c>
      <c r="G95" s="11">
        <f>SUM(H95,I95)</f>
        <v>0</v>
      </c>
      <c r="H95" s="11" t="s">
        <v>23</v>
      </c>
      <c r="I95" s="11">
        <v>0</v>
      </c>
      <c r="J95" s="11">
        <f>SUM(K95,L95)</f>
        <v>0</v>
      </c>
      <c r="K95" s="11" t="s">
        <v>23</v>
      </c>
      <c r="L95" s="11">
        <v>0</v>
      </c>
    </row>
    <row r="96" spans="1:12" ht="39.950000000000003" customHeight="1" x14ac:dyDescent="0.25">
      <c r="A96" s="9">
        <v>1390</v>
      </c>
      <c r="B96" s="10" t="s">
        <v>128</v>
      </c>
      <c r="C96" s="9" t="s">
        <v>129</v>
      </c>
      <c r="D96" s="11">
        <f>SUM(D97,D99)</f>
        <v>1900000</v>
      </c>
      <c r="E96" s="11">
        <f>SUM(E97:E99)</f>
        <v>1900000</v>
      </c>
      <c r="F96" s="11">
        <f>SUM(F97:F99)</f>
        <v>0</v>
      </c>
      <c r="G96" s="11">
        <f>SUM(G97,G99)</f>
        <v>956000</v>
      </c>
      <c r="H96" s="11">
        <f>SUM(H97:H99)</f>
        <v>956000</v>
      </c>
      <c r="I96" s="11">
        <f>SUM(I97:I99)</f>
        <v>0</v>
      </c>
      <c r="J96" s="11">
        <f>SUM(J97,J99)</f>
        <v>1491302</v>
      </c>
      <c r="K96" s="11">
        <f>SUM(K97:K99)</f>
        <v>1491302</v>
      </c>
      <c r="L96" s="11">
        <f>SUM(L97:L99)</f>
        <v>0</v>
      </c>
    </row>
    <row r="97" spans="1:12" ht="39.950000000000003" customHeight="1" x14ac:dyDescent="0.25">
      <c r="A97" s="9">
        <v>1391</v>
      </c>
      <c r="B97" s="10" t="s">
        <v>130</v>
      </c>
      <c r="C97" s="9"/>
      <c r="D97" s="11">
        <f>SUM(E97,F97)</f>
        <v>0</v>
      </c>
      <c r="E97" s="11" t="s">
        <v>23</v>
      </c>
      <c r="F97" s="11">
        <v>0</v>
      </c>
      <c r="G97" s="11">
        <f>SUM(H97,I97)</f>
        <v>0</v>
      </c>
      <c r="H97" s="11" t="s">
        <v>23</v>
      </c>
      <c r="I97" s="11">
        <v>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 x14ac:dyDescent="0.25">
      <c r="A98" s="9">
        <v>1392</v>
      </c>
      <c r="B98" s="10" t="s">
        <v>131</v>
      </c>
      <c r="C98" s="9"/>
      <c r="D98" s="11">
        <f>SUM(E98,F98)</f>
        <v>0</v>
      </c>
      <c r="E98" s="11" t="s">
        <v>23</v>
      </c>
      <c r="F98" s="11">
        <v>0</v>
      </c>
      <c r="G98" s="11">
        <f>SUM(H98,I98)</f>
        <v>0</v>
      </c>
      <c r="H98" s="11" t="s">
        <v>23</v>
      </c>
      <c r="I98" s="11">
        <v>0</v>
      </c>
      <c r="J98" s="11">
        <f>SUM(K98,L98)</f>
        <v>0</v>
      </c>
      <c r="K98" s="11" t="s">
        <v>23</v>
      </c>
      <c r="L98" s="11">
        <v>0</v>
      </c>
    </row>
    <row r="99" spans="1:12" ht="39.950000000000003" customHeight="1" x14ac:dyDescent="0.25">
      <c r="A99" s="9">
        <v>1393</v>
      </c>
      <c r="B99" s="10" t="s">
        <v>132</v>
      </c>
      <c r="C99" s="9"/>
      <c r="D99" s="11">
        <f>SUM(E99,F99)</f>
        <v>1900000</v>
      </c>
      <c r="E99" s="11">
        <v>1900000</v>
      </c>
      <c r="F99" s="11">
        <v>0</v>
      </c>
      <c r="G99" s="11">
        <f>SUM(H99,I99)</f>
        <v>956000</v>
      </c>
      <c r="H99" s="11">
        <v>956000</v>
      </c>
      <c r="I99" s="11">
        <v>0</v>
      </c>
      <c r="J99" s="11">
        <f>SUM(K99,L99)</f>
        <v>1491302</v>
      </c>
      <c r="K99" s="11">
        <v>1491302</v>
      </c>
      <c r="L99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/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134</v>
      </c>
      <c r="C9" s="6" t="s">
        <v>135</v>
      </c>
      <c r="D9" s="6" t="s">
        <v>136</v>
      </c>
      <c r="E9" s="6" t="s">
        <v>137</v>
      </c>
      <c r="F9" s="6" t="s">
        <v>9</v>
      </c>
      <c r="G9" s="6" t="s">
        <v>138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139</v>
      </c>
      <c r="G10" s="6" t="s">
        <v>17</v>
      </c>
      <c r="H10" s="6" t="s">
        <v>140</v>
      </c>
      <c r="I10" s="6" t="s">
        <v>141</v>
      </c>
      <c r="J10" s="6" t="s">
        <v>17</v>
      </c>
      <c r="K10" s="5" t="s">
        <v>140</v>
      </c>
      <c r="L10" s="5" t="s">
        <v>142</v>
      </c>
      <c r="M10" s="5" t="s">
        <v>17</v>
      </c>
      <c r="N10" s="5" t="s">
        <v>140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143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173528817.59999999</v>
      </c>
      <c r="G12" s="11">
        <f t="shared" si="0"/>
        <v>150272135</v>
      </c>
      <c r="H12" s="11">
        <f t="shared" si="0"/>
        <v>23256682.600000001</v>
      </c>
      <c r="I12" s="11">
        <f t="shared" si="0"/>
        <v>195584817.59999999</v>
      </c>
      <c r="J12" s="11">
        <f t="shared" si="0"/>
        <v>153328135</v>
      </c>
      <c r="K12" s="11">
        <f t="shared" si="0"/>
        <v>42256682.600000001</v>
      </c>
      <c r="L12" s="11">
        <f t="shared" si="0"/>
        <v>167309243</v>
      </c>
      <c r="M12" s="11">
        <f t="shared" si="0"/>
        <v>141968874</v>
      </c>
      <c r="N12" s="11">
        <f t="shared" si="0"/>
        <v>25340369</v>
      </c>
    </row>
    <row r="13" spans="1:14" ht="39.950000000000003" customHeight="1" x14ac:dyDescent="0.25">
      <c r="A13" s="9">
        <v>2100</v>
      </c>
      <c r="B13" s="10" t="s">
        <v>144</v>
      </c>
      <c r="C13" s="9" t="s">
        <v>145</v>
      </c>
      <c r="D13" s="9" t="s">
        <v>146</v>
      </c>
      <c r="E13" s="9" t="s">
        <v>146</v>
      </c>
      <c r="F13" s="11">
        <f t="shared" ref="F13:N13" si="1">SUM(F15,F20,F24,F29,F32,F35,F38,F41)</f>
        <v>96714035</v>
      </c>
      <c r="G13" s="11">
        <f t="shared" si="1"/>
        <v>90794035</v>
      </c>
      <c r="H13" s="11">
        <f t="shared" si="1"/>
        <v>5920000</v>
      </c>
      <c r="I13" s="11">
        <f t="shared" si="1"/>
        <v>98609682.599999994</v>
      </c>
      <c r="J13" s="11">
        <f t="shared" si="1"/>
        <v>87259000</v>
      </c>
      <c r="K13" s="11">
        <f t="shared" si="1"/>
        <v>11350682.6</v>
      </c>
      <c r="L13" s="11">
        <f t="shared" si="1"/>
        <v>87706150</v>
      </c>
      <c r="M13" s="11">
        <f t="shared" si="1"/>
        <v>84791081</v>
      </c>
      <c r="N13" s="11">
        <f t="shared" si="1"/>
        <v>2915069</v>
      </c>
    </row>
    <row r="14" spans="1:14" ht="39.950000000000003" customHeight="1" x14ac:dyDescent="0.25">
      <c r="A14" s="9"/>
      <c r="B14" s="10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148</v>
      </c>
      <c r="C15" s="9" t="s">
        <v>145</v>
      </c>
      <c r="D15" s="9" t="s">
        <v>145</v>
      </c>
      <c r="E15" s="9" t="s">
        <v>146</v>
      </c>
      <c r="F15" s="11">
        <f t="shared" ref="F15:N15" si="2">SUM(F17:F19)</f>
        <v>90064035</v>
      </c>
      <c r="G15" s="11">
        <f t="shared" si="2"/>
        <v>88094035</v>
      </c>
      <c r="H15" s="11">
        <f t="shared" si="2"/>
        <v>1970000</v>
      </c>
      <c r="I15" s="11">
        <f t="shared" si="2"/>
        <v>87824682.599999994</v>
      </c>
      <c r="J15" s="11">
        <f t="shared" si="2"/>
        <v>84473000</v>
      </c>
      <c r="K15" s="11">
        <f t="shared" si="2"/>
        <v>3351682.6</v>
      </c>
      <c r="L15" s="11">
        <f t="shared" si="2"/>
        <v>83185467</v>
      </c>
      <c r="M15" s="11">
        <f t="shared" si="2"/>
        <v>82130398</v>
      </c>
      <c r="N15" s="11">
        <f t="shared" si="2"/>
        <v>1055069</v>
      </c>
    </row>
    <row r="16" spans="1:14" ht="39.950000000000003" customHeight="1" x14ac:dyDescent="0.25">
      <c r="A16" s="9"/>
      <c r="B16" s="10" t="s">
        <v>149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150</v>
      </c>
      <c r="C17" s="9" t="s">
        <v>145</v>
      </c>
      <c r="D17" s="9" t="s">
        <v>145</v>
      </c>
      <c r="E17" s="9" t="s">
        <v>145</v>
      </c>
      <c r="F17" s="11">
        <f>SUM(G17,H17)</f>
        <v>90064035</v>
      </c>
      <c r="G17" s="11">
        <v>88094035</v>
      </c>
      <c r="H17" s="11">
        <v>1970000</v>
      </c>
      <c r="I17" s="11">
        <f>SUM(J17,K17)</f>
        <v>87824682.599999994</v>
      </c>
      <c r="J17" s="11">
        <v>84473000</v>
      </c>
      <c r="K17" s="11">
        <v>3351682.6</v>
      </c>
      <c r="L17" s="11">
        <f>SUM(M17,N17)</f>
        <v>83185467</v>
      </c>
      <c r="M17" s="11">
        <v>82130398</v>
      </c>
      <c r="N17" s="11">
        <v>1055069</v>
      </c>
    </row>
    <row r="18" spans="1:14" ht="39.950000000000003" customHeight="1" x14ac:dyDescent="0.25">
      <c r="A18" s="9">
        <v>2112</v>
      </c>
      <c r="B18" s="10" t="s">
        <v>151</v>
      </c>
      <c r="C18" s="9" t="s">
        <v>145</v>
      </c>
      <c r="D18" s="9" t="s">
        <v>145</v>
      </c>
      <c r="E18" s="9" t="s">
        <v>152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153</v>
      </c>
      <c r="C19" s="9" t="s">
        <v>145</v>
      </c>
      <c r="D19" s="9" t="s">
        <v>145</v>
      </c>
      <c r="E19" s="9" t="s">
        <v>154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155</v>
      </c>
      <c r="C20" s="9" t="s">
        <v>145</v>
      </c>
      <c r="D20" s="9" t="s">
        <v>152</v>
      </c>
      <c r="E20" s="9" t="s">
        <v>146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149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156</v>
      </c>
      <c r="C22" s="9" t="s">
        <v>145</v>
      </c>
      <c r="D22" s="9" t="s">
        <v>152</v>
      </c>
      <c r="E22" s="9" t="s">
        <v>145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157</v>
      </c>
      <c r="C23" s="9" t="s">
        <v>145</v>
      </c>
      <c r="D23" s="9" t="s">
        <v>152</v>
      </c>
      <c r="E23" s="9" t="s">
        <v>152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158</v>
      </c>
      <c r="C24" s="9" t="s">
        <v>145</v>
      </c>
      <c r="D24" s="9" t="s">
        <v>154</v>
      </c>
      <c r="E24" s="9" t="s">
        <v>146</v>
      </c>
      <c r="F24" s="11">
        <f t="shared" ref="F24:N24" si="4">SUM(F26:F28)</f>
        <v>0</v>
      </c>
      <c r="G24" s="11">
        <f t="shared" si="4"/>
        <v>0</v>
      </c>
      <c r="H24" s="11">
        <f t="shared" si="4"/>
        <v>0</v>
      </c>
      <c r="I24" s="11">
        <f t="shared" si="4"/>
        <v>0</v>
      </c>
      <c r="J24" s="11">
        <f t="shared" si="4"/>
        <v>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 x14ac:dyDescent="0.25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159</v>
      </c>
      <c r="C26" s="9" t="s">
        <v>145</v>
      </c>
      <c r="D26" s="9" t="s">
        <v>154</v>
      </c>
      <c r="E26" s="9" t="s">
        <v>145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160</v>
      </c>
      <c r="C27" s="9" t="s">
        <v>145</v>
      </c>
      <c r="D27" s="9" t="s">
        <v>154</v>
      </c>
      <c r="E27" s="9" t="s">
        <v>152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161</v>
      </c>
      <c r="C28" s="9" t="s">
        <v>145</v>
      </c>
      <c r="D28" s="9" t="s">
        <v>154</v>
      </c>
      <c r="E28" s="9" t="s">
        <v>154</v>
      </c>
      <c r="F28" s="11">
        <f>SUM(G28,H28)</f>
        <v>0</v>
      </c>
      <c r="G28" s="11">
        <v>0</v>
      </c>
      <c r="H28" s="11">
        <v>0</v>
      </c>
      <c r="I28" s="11">
        <f>SUM(J28,K28)</f>
        <v>0</v>
      </c>
      <c r="J28" s="11">
        <v>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 x14ac:dyDescent="0.25">
      <c r="A29" s="9">
        <v>2140</v>
      </c>
      <c r="B29" s="10" t="s">
        <v>162</v>
      </c>
      <c r="C29" s="9" t="s">
        <v>145</v>
      </c>
      <c r="D29" s="9" t="s">
        <v>163</v>
      </c>
      <c r="E29" s="9" t="s">
        <v>146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149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164</v>
      </c>
      <c r="C31" s="9" t="s">
        <v>145</v>
      </c>
      <c r="D31" s="9" t="s">
        <v>163</v>
      </c>
      <c r="E31" s="9" t="s">
        <v>145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165</v>
      </c>
      <c r="C32" s="9" t="s">
        <v>145</v>
      </c>
      <c r="D32" s="9" t="s">
        <v>166</v>
      </c>
      <c r="E32" s="9" t="s">
        <v>146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167</v>
      </c>
      <c r="C34" s="9" t="s">
        <v>145</v>
      </c>
      <c r="D34" s="9" t="s">
        <v>166</v>
      </c>
      <c r="E34" s="9" t="s">
        <v>145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168</v>
      </c>
      <c r="C35" s="9" t="s">
        <v>145</v>
      </c>
      <c r="D35" s="9" t="s">
        <v>169</v>
      </c>
      <c r="E35" s="9" t="s">
        <v>146</v>
      </c>
      <c r="F35" s="11">
        <f t="shared" ref="F35:N35" si="7">SUM(F37)</f>
        <v>6650000</v>
      </c>
      <c r="G35" s="11">
        <f t="shared" si="7"/>
        <v>2700000</v>
      </c>
      <c r="H35" s="11">
        <f t="shared" si="7"/>
        <v>3950000</v>
      </c>
      <c r="I35" s="11">
        <f t="shared" si="7"/>
        <v>10785000</v>
      </c>
      <c r="J35" s="11">
        <f t="shared" si="7"/>
        <v>2786000</v>
      </c>
      <c r="K35" s="11">
        <f t="shared" si="7"/>
        <v>7999000</v>
      </c>
      <c r="L35" s="11">
        <f t="shared" si="7"/>
        <v>4520683</v>
      </c>
      <c r="M35" s="11">
        <f t="shared" si="7"/>
        <v>2660683</v>
      </c>
      <c r="N35" s="11">
        <f t="shared" si="7"/>
        <v>1860000</v>
      </c>
    </row>
    <row r="36" spans="1:14" ht="39.950000000000003" customHeight="1" x14ac:dyDescent="0.25">
      <c r="A36" s="9"/>
      <c r="B36" s="10" t="s">
        <v>149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170</v>
      </c>
      <c r="C37" s="9" t="s">
        <v>145</v>
      </c>
      <c r="D37" s="9" t="s">
        <v>169</v>
      </c>
      <c r="E37" s="9" t="s">
        <v>145</v>
      </c>
      <c r="F37" s="11">
        <f>SUM(G37,H37)</f>
        <v>6650000</v>
      </c>
      <c r="G37" s="11">
        <v>2700000</v>
      </c>
      <c r="H37" s="11">
        <v>3950000</v>
      </c>
      <c r="I37" s="11">
        <f>SUM(J37,K37)</f>
        <v>10785000</v>
      </c>
      <c r="J37" s="11">
        <v>2786000</v>
      </c>
      <c r="K37" s="11">
        <v>7999000</v>
      </c>
      <c r="L37" s="11">
        <f>SUM(M37,N37)</f>
        <v>4520683</v>
      </c>
      <c r="M37" s="11">
        <v>2660683</v>
      </c>
      <c r="N37" s="11">
        <v>1860000</v>
      </c>
    </row>
    <row r="38" spans="1:14" ht="39.950000000000003" customHeight="1" x14ac:dyDescent="0.25">
      <c r="A38" s="9">
        <v>2170</v>
      </c>
      <c r="B38" s="10" t="s">
        <v>171</v>
      </c>
      <c r="C38" s="9" t="s">
        <v>145</v>
      </c>
      <c r="D38" s="9" t="s">
        <v>172</v>
      </c>
      <c r="E38" s="9" t="s">
        <v>146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149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171</v>
      </c>
      <c r="C40" s="9" t="s">
        <v>145</v>
      </c>
      <c r="D40" s="9" t="s">
        <v>172</v>
      </c>
      <c r="E40" s="9" t="s">
        <v>145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173</v>
      </c>
      <c r="C41" s="9" t="s">
        <v>145</v>
      </c>
      <c r="D41" s="9" t="s">
        <v>174</v>
      </c>
      <c r="E41" s="9" t="s">
        <v>146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173</v>
      </c>
      <c r="C43" s="9" t="s">
        <v>145</v>
      </c>
      <c r="D43" s="9" t="s">
        <v>174</v>
      </c>
      <c r="E43" s="9" t="s">
        <v>145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149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175</v>
      </c>
      <c r="C45" s="9" t="s">
        <v>145</v>
      </c>
      <c r="D45" s="9" t="s">
        <v>174</v>
      </c>
      <c r="E45" s="9" t="s">
        <v>145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176</v>
      </c>
      <c r="C46" s="9" t="s">
        <v>145</v>
      </c>
      <c r="D46" s="9" t="s">
        <v>174</v>
      </c>
      <c r="E46" s="9" t="s">
        <v>145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177</v>
      </c>
      <c r="C47" s="9" t="s">
        <v>152</v>
      </c>
      <c r="D47" s="9" t="s">
        <v>146</v>
      </c>
      <c r="E47" s="9" t="s">
        <v>146</v>
      </c>
      <c r="F47" s="11">
        <f t="shared" ref="F47:N47" si="11">SUM(F49,F52,F55,F58,F61)</f>
        <v>0</v>
      </c>
      <c r="G47" s="11">
        <f t="shared" si="11"/>
        <v>0</v>
      </c>
      <c r="H47" s="11">
        <f t="shared" si="11"/>
        <v>0</v>
      </c>
      <c r="I47" s="11">
        <f t="shared" si="11"/>
        <v>0</v>
      </c>
      <c r="J47" s="11">
        <f t="shared" si="11"/>
        <v>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 x14ac:dyDescent="0.25">
      <c r="A48" s="9"/>
      <c r="B48" s="10" t="s">
        <v>147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178</v>
      </c>
      <c r="C49" s="9" t="s">
        <v>152</v>
      </c>
      <c r="D49" s="9" t="s">
        <v>145</v>
      </c>
      <c r="E49" s="9" t="s">
        <v>146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179</v>
      </c>
      <c r="C51" s="9" t="s">
        <v>152</v>
      </c>
      <c r="D51" s="9" t="s">
        <v>145</v>
      </c>
      <c r="E51" s="9" t="s">
        <v>145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180</v>
      </c>
      <c r="C52" s="9" t="s">
        <v>152</v>
      </c>
      <c r="D52" s="9" t="s">
        <v>152</v>
      </c>
      <c r="E52" s="9" t="s">
        <v>146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 x14ac:dyDescent="0.25">
      <c r="A53" s="9"/>
      <c r="B53" s="10" t="s">
        <v>149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181</v>
      </c>
      <c r="C54" s="9" t="s">
        <v>152</v>
      </c>
      <c r="D54" s="9" t="s">
        <v>152</v>
      </c>
      <c r="E54" s="9" t="s">
        <v>145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 x14ac:dyDescent="0.25">
      <c r="A55" s="9">
        <v>2230</v>
      </c>
      <c r="B55" s="10" t="s">
        <v>182</v>
      </c>
      <c r="C55" s="9" t="s">
        <v>152</v>
      </c>
      <c r="D55" s="9" t="s">
        <v>154</v>
      </c>
      <c r="E55" s="9" t="s">
        <v>146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183</v>
      </c>
      <c r="C57" s="9" t="s">
        <v>152</v>
      </c>
      <c r="D57" s="9" t="s">
        <v>154</v>
      </c>
      <c r="E57" s="9" t="s">
        <v>145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184</v>
      </c>
      <c r="C58" s="9" t="s">
        <v>152</v>
      </c>
      <c r="D58" s="9" t="s">
        <v>163</v>
      </c>
      <c r="E58" s="9" t="s">
        <v>146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184</v>
      </c>
      <c r="C60" s="9" t="s">
        <v>152</v>
      </c>
      <c r="D60" s="9" t="s">
        <v>163</v>
      </c>
      <c r="E60" s="9" t="s">
        <v>145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185</v>
      </c>
      <c r="C61" s="9" t="s">
        <v>152</v>
      </c>
      <c r="D61" s="9" t="s">
        <v>166</v>
      </c>
      <c r="E61" s="9" t="s">
        <v>146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185</v>
      </c>
      <c r="C63" s="9" t="s">
        <v>152</v>
      </c>
      <c r="D63" s="9" t="s">
        <v>166</v>
      </c>
      <c r="E63" s="9" t="s">
        <v>145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186</v>
      </c>
      <c r="C64" s="9" t="s">
        <v>154</v>
      </c>
      <c r="D64" s="9" t="s">
        <v>146</v>
      </c>
      <c r="E64" s="9" t="s">
        <v>146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187</v>
      </c>
      <c r="C66" s="9" t="s">
        <v>154</v>
      </c>
      <c r="D66" s="9" t="s">
        <v>145</v>
      </c>
      <c r="E66" s="9" t="s">
        <v>146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188</v>
      </c>
      <c r="C68" s="9" t="s">
        <v>154</v>
      </c>
      <c r="D68" s="9" t="s">
        <v>145</v>
      </c>
      <c r="E68" s="9" t="s">
        <v>145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189</v>
      </c>
      <c r="C69" s="9" t="s">
        <v>154</v>
      </c>
      <c r="D69" s="9" t="s">
        <v>145</v>
      </c>
      <c r="E69" s="9" t="s">
        <v>152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190</v>
      </c>
      <c r="C70" s="9" t="s">
        <v>154</v>
      </c>
      <c r="D70" s="9" t="s">
        <v>145</v>
      </c>
      <c r="E70" s="9" t="s">
        <v>154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191</v>
      </c>
      <c r="C71" s="9" t="s">
        <v>154</v>
      </c>
      <c r="D71" s="9" t="s">
        <v>152</v>
      </c>
      <c r="E71" s="9" t="s">
        <v>146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149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192</v>
      </c>
      <c r="C73" s="9" t="s">
        <v>154</v>
      </c>
      <c r="D73" s="9" t="s">
        <v>152</v>
      </c>
      <c r="E73" s="9" t="s">
        <v>145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193</v>
      </c>
      <c r="C74" s="9" t="s">
        <v>154</v>
      </c>
      <c r="D74" s="9" t="s">
        <v>154</v>
      </c>
      <c r="E74" s="9" t="s">
        <v>146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194</v>
      </c>
      <c r="C76" s="9" t="s">
        <v>154</v>
      </c>
      <c r="D76" s="9" t="s">
        <v>154</v>
      </c>
      <c r="E76" s="9" t="s">
        <v>145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195</v>
      </c>
      <c r="C77" s="9" t="s">
        <v>154</v>
      </c>
      <c r="D77" s="9" t="s">
        <v>154</v>
      </c>
      <c r="E77" s="9" t="s">
        <v>152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196</v>
      </c>
      <c r="C78" s="9" t="s">
        <v>154</v>
      </c>
      <c r="D78" s="9" t="s">
        <v>163</v>
      </c>
      <c r="E78" s="9" t="s">
        <v>146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196</v>
      </c>
      <c r="C80" s="9" t="s">
        <v>154</v>
      </c>
      <c r="D80" s="9" t="s">
        <v>163</v>
      </c>
      <c r="E80" s="9" t="s">
        <v>145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197</v>
      </c>
      <c r="C81" s="9" t="s">
        <v>154</v>
      </c>
      <c r="D81" s="9" t="s">
        <v>166</v>
      </c>
      <c r="E81" s="9" t="s">
        <v>146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149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198</v>
      </c>
      <c r="C83" s="9" t="s">
        <v>154</v>
      </c>
      <c r="D83" s="9" t="s">
        <v>166</v>
      </c>
      <c r="E83" s="9" t="s">
        <v>145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199</v>
      </c>
      <c r="C84" s="9" t="s">
        <v>154</v>
      </c>
      <c r="D84" s="9" t="s">
        <v>169</v>
      </c>
      <c r="E84" s="9" t="s">
        <v>146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199</v>
      </c>
      <c r="C86" s="9" t="s">
        <v>154</v>
      </c>
      <c r="D86" s="9" t="s">
        <v>169</v>
      </c>
      <c r="E86" s="9" t="s">
        <v>145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200</v>
      </c>
      <c r="C87" s="9" t="s">
        <v>154</v>
      </c>
      <c r="D87" s="9" t="s">
        <v>172</v>
      </c>
      <c r="E87" s="9" t="s">
        <v>146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149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200</v>
      </c>
      <c r="C89" s="9" t="s">
        <v>154</v>
      </c>
      <c r="D89" s="9" t="s">
        <v>172</v>
      </c>
      <c r="E89" s="9" t="s">
        <v>145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201</v>
      </c>
      <c r="C90" s="9" t="s">
        <v>154</v>
      </c>
      <c r="D90" s="9" t="s">
        <v>174</v>
      </c>
      <c r="E90" s="9" t="s">
        <v>146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149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202</v>
      </c>
      <c r="C92" s="9" t="s">
        <v>145</v>
      </c>
      <c r="D92" s="9" t="s">
        <v>174</v>
      </c>
      <c r="E92" s="9" t="s">
        <v>145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203</v>
      </c>
      <c r="C93" s="9" t="s">
        <v>163</v>
      </c>
      <c r="D93" s="9" t="s">
        <v>146</v>
      </c>
      <c r="E93" s="9" t="s">
        <v>146</v>
      </c>
      <c r="F93" s="11">
        <f t="shared" ref="F93:N93" si="26">SUM(F95,F99,F105,F113,F118,F125,F128,F134,F143)</f>
        <v>3040000</v>
      </c>
      <c r="G93" s="11">
        <f t="shared" si="26"/>
        <v>0</v>
      </c>
      <c r="H93" s="11">
        <f t="shared" si="26"/>
        <v>3040000</v>
      </c>
      <c r="I93" s="11">
        <f t="shared" si="26"/>
        <v>1030000</v>
      </c>
      <c r="J93" s="11">
        <f t="shared" si="26"/>
        <v>1030000</v>
      </c>
      <c r="K93" s="11">
        <f t="shared" si="26"/>
        <v>0</v>
      </c>
      <c r="L93" s="11">
        <f t="shared" si="26"/>
        <v>158780</v>
      </c>
      <c r="M93" s="11">
        <f t="shared" si="26"/>
        <v>523480</v>
      </c>
      <c r="N93" s="11">
        <f t="shared" si="26"/>
        <v>-364700</v>
      </c>
    </row>
    <row r="94" spans="1:14" ht="39.950000000000003" customHeight="1" x14ac:dyDescent="0.25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204</v>
      </c>
      <c r="C95" s="9" t="s">
        <v>163</v>
      </c>
      <c r="D95" s="9" t="s">
        <v>145</v>
      </c>
      <c r="E95" s="9" t="s">
        <v>146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149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205</v>
      </c>
      <c r="C97" s="9" t="s">
        <v>163</v>
      </c>
      <c r="D97" s="9" t="s">
        <v>145</v>
      </c>
      <c r="E97" s="9" t="s">
        <v>145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206</v>
      </c>
      <c r="C98" s="9" t="s">
        <v>163</v>
      </c>
      <c r="D98" s="9" t="s">
        <v>145</v>
      </c>
      <c r="E98" s="9" t="s">
        <v>152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207</v>
      </c>
      <c r="C99" s="9" t="s">
        <v>163</v>
      </c>
      <c r="D99" s="9" t="s">
        <v>152</v>
      </c>
      <c r="E99" s="9" t="s">
        <v>146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 x14ac:dyDescent="0.25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208</v>
      </c>
      <c r="C101" s="9" t="s">
        <v>163</v>
      </c>
      <c r="D101" s="9" t="s">
        <v>152</v>
      </c>
      <c r="E101" s="9" t="s">
        <v>145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 x14ac:dyDescent="0.25">
      <c r="A102" s="9">
        <v>2422</v>
      </c>
      <c r="B102" s="10" t="s">
        <v>209</v>
      </c>
      <c r="C102" s="9" t="s">
        <v>163</v>
      </c>
      <c r="D102" s="9" t="s">
        <v>152</v>
      </c>
      <c r="E102" s="9" t="s">
        <v>152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210</v>
      </c>
      <c r="C103" s="9" t="s">
        <v>163</v>
      </c>
      <c r="D103" s="9" t="s">
        <v>152</v>
      </c>
      <c r="E103" s="9" t="s">
        <v>154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211</v>
      </c>
      <c r="C104" s="9" t="s">
        <v>163</v>
      </c>
      <c r="D104" s="9" t="s">
        <v>152</v>
      </c>
      <c r="E104" s="9" t="s">
        <v>163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 x14ac:dyDescent="0.25">
      <c r="A105" s="9">
        <v>2430</v>
      </c>
      <c r="B105" s="10" t="s">
        <v>212</v>
      </c>
      <c r="C105" s="9" t="s">
        <v>163</v>
      </c>
      <c r="D105" s="9" t="s">
        <v>154</v>
      </c>
      <c r="E105" s="9" t="s">
        <v>146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149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213</v>
      </c>
      <c r="C107" s="9" t="s">
        <v>163</v>
      </c>
      <c r="D107" s="9" t="s">
        <v>154</v>
      </c>
      <c r="E107" s="9" t="s">
        <v>145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214</v>
      </c>
      <c r="C108" s="9" t="s">
        <v>163</v>
      </c>
      <c r="D108" s="9" t="s">
        <v>154</v>
      </c>
      <c r="E108" s="9" t="s">
        <v>152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215</v>
      </c>
      <c r="C109" s="9" t="s">
        <v>163</v>
      </c>
      <c r="D109" s="9" t="s">
        <v>154</v>
      </c>
      <c r="E109" s="9" t="s">
        <v>154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216</v>
      </c>
      <c r="C110" s="9" t="s">
        <v>163</v>
      </c>
      <c r="D110" s="9" t="s">
        <v>154</v>
      </c>
      <c r="E110" s="9" t="s">
        <v>163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217</v>
      </c>
      <c r="C111" s="9" t="s">
        <v>163</v>
      </c>
      <c r="D111" s="9" t="s">
        <v>154</v>
      </c>
      <c r="E111" s="9" t="s">
        <v>166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218</v>
      </c>
      <c r="C112" s="9" t="s">
        <v>163</v>
      </c>
      <c r="D112" s="9" t="s">
        <v>154</v>
      </c>
      <c r="E112" s="9" t="s">
        <v>169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219</v>
      </c>
      <c r="C113" s="9" t="s">
        <v>163</v>
      </c>
      <c r="D113" s="9" t="s">
        <v>163</v>
      </c>
      <c r="E113" s="9" t="s">
        <v>146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149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220</v>
      </c>
      <c r="C115" s="9" t="s">
        <v>163</v>
      </c>
      <c r="D115" s="9" t="s">
        <v>163</v>
      </c>
      <c r="E115" s="9" t="s">
        <v>145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221</v>
      </c>
      <c r="C116" s="9" t="s">
        <v>163</v>
      </c>
      <c r="D116" s="9" t="s">
        <v>163</v>
      </c>
      <c r="E116" s="9" t="s">
        <v>152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222</v>
      </c>
      <c r="C117" s="9" t="s">
        <v>163</v>
      </c>
      <c r="D117" s="9" t="s">
        <v>163</v>
      </c>
      <c r="E117" s="9" t="s">
        <v>154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223</v>
      </c>
      <c r="C118" s="9" t="s">
        <v>163</v>
      </c>
      <c r="D118" s="9" t="s">
        <v>166</v>
      </c>
      <c r="E118" s="9" t="s">
        <v>146</v>
      </c>
      <c r="F118" s="11">
        <f t="shared" ref="F118:N118" si="34">SUM(F120:F124)</f>
        <v>3040000</v>
      </c>
      <c r="G118" s="11">
        <f t="shared" si="34"/>
        <v>0</v>
      </c>
      <c r="H118" s="11">
        <f t="shared" si="34"/>
        <v>3040000</v>
      </c>
      <c r="I118" s="11">
        <f t="shared" si="34"/>
        <v>1030000</v>
      </c>
      <c r="J118" s="11">
        <f t="shared" si="34"/>
        <v>1030000</v>
      </c>
      <c r="K118" s="11">
        <f t="shared" si="34"/>
        <v>0</v>
      </c>
      <c r="L118" s="11">
        <f t="shared" si="34"/>
        <v>523480</v>
      </c>
      <c r="M118" s="11">
        <f t="shared" si="34"/>
        <v>523480</v>
      </c>
      <c r="N118" s="11">
        <f t="shared" si="34"/>
        <v>0</v>
      </c>
    </row>
    <row r="119" spans="1:14" ht="39.950000000000003" customHeight="1" x14ac:dyDescent="0.25">
      <c r="A119" s="9"/>
      <c r="B119" s="10" t="s">
        <v>149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224</v>
      </c>
      <c r="C120" s="9" t="s">
        <v>163</v>
      </c>
      <c r="D120" s="9" t="s">
        <v>166</v>
      </c>
      <c r="E120" s="9" t="s">
        <v>145</v>
      </c>
      <c r="F120" s="11">
        <f>SUM(G120,H120)</f>
        <v>3040000</v>
      </c>
      <c r="G120" s="11">
        <v>0</v>
      </c>
      <c r="H120" s="11">
        <v>3040000</v>
      </c>
      <c r="I120" s="11">
        <f>SUM(J120,K120)</f>
        <v>1030000</v>
      </c>
      <c r="J120" s="11">
        <v>1030000</v>
      </c>
      <c r="K120" s="11">
        <v>0</v>
      </c>
      <c r="L120" s="11">
        <f>SUM(M120,N120)</f>
        <v>523480</v>
      </c>
      <c r="M120" s="11">
        <v>523480</v>
      </c>
      <c r="N120" s="11">
        <v>0</v>
      </c>
    </row>
    <row r="121" spans="1:14" ht="39.950000000000003" customHeight="1" x14ac:dyDescent="0.25">
      <c r="A121" s="9">
        <v>2452</v>
      </c>
      <c r="B121" s="10" t="s">
        <v>225</v>
      </c>
      <c r="C121" s="9" t="s">
        <v>163</v>
      </c>
      <c r="D121" s="9" t="s">
        <v>166</v>
      </c>
      <c r="E121" s="9" t="s">
        <v>152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226</v>
      </c>
      <c r="C122" s="9" t="s">
        <v>163</v>
      </c>
      <c r="D122" s="9" t="s">
        <v>166</v>
      </c>
      <c r="E122" s="9" t="s">
        <v>154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227</v>
      </c>
      <c r="C123" s="9" t="s">
        <v>163</v>
      </c>
      <c r="D123" s="9" t="s">
        <v>166</v>
      </c>
      <c r="E123" s="9" t="s">
        <v>163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228</v>
      </c>
      <c r="C124" s="9" t="s">
        <v>163</v>
      </c>
      <c r="D124" s="9" t="s">
        <v>166</v>
      </c>
      <c r="E124" s="9" t="s">
        <v>166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229</v>
      </c>
      <c r="C125" s="9" t="s">
        <v>163</v>
      </c>
      <c r="D125" s="9" t="s">
        <v>169</v>
      </c>
      <c r="E125" s="9" t="s">
        <v>146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229</v>
      </c>
      <c r="C127" s="9" t="s">
        <v>163</v>
      </c>
      <c r="D127" s="9" t="s">
        <v>169</v>
      </c>
      <c r="E127" s="9" t="s">
        <v>145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230</v>
      </c>
      <c r="C128" s="9" t="s">
        <v>163</v>
      </c>
      <c r="D128" s="9" t="s">
        <v>172</v>
      </c>
      <c r="E128" s="9" t="s">
        <v>146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 x14ac:dyDescent="0.25">
      <c r="A129" s="9"/>
      <c r="B129" s="10" t="s">
        <v>149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231</v>
      </c>
      <c r="C130" s="9" t="s">
        <v>163</v>
      </c>
      <c r="D130" s="9" t="s">
        <v>172</v>
      </c>
      <c r="E130" s="9" t="s">
        <v>145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232</v>
      </c>
      <c r="C131" s="9" t="s">
        <v>163</v>
      </c>
      <c r="D131" s="9" t="s">
        <v>172</v>
      </c>
      <c r="E131" s="9" t="s">
        <v>152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233</v>
      </c>
      <c r="C132" s="9" t="s">
        <v>163</v>
      </c>
      <c r="D132" s="9" t="s">
        <v>172</v>
      </c>
      <c r="E132" s="9" t="s">
        <v>154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 x14ac:dyDescent="0.25">
      <c r="A133" s="9">
        <v>2474</v>
      </c>
      <c r="B133" s="10" t="s">
        <v>234</v>
      </c>
      <c r="C133" s="9" t="s">
        <v>163</v>
      </c>
      <c r="D133" s="9" t="s">
        <v>172</v>
      </c>
      <c r="E133" s="9" t="s">
        <v>163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235</v>
      </c>
      <c r="C134" s="9" t="s">
        <v>163</v>
      </c>
      <c r="D134" s="9" t="s">
        <v>174</v>
      </c>
      <c r="E134" s="9" t="s">
        <v>146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236</v>
      </c>
      <c r="C136" s="9" t="s">
        <v>163</v>
      </c>
      <c r="D136" s="9" t="s">
        <v>174</v>
      </c>
      <c r="E136" s="9" t="s">
        <v>145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237</v>
      </c>
      <c r="C137" s="9" t="s">
        <v>163</v>
      </c>
      <c r="D137" s="9" t="s">
        <v>174</v>
      </c>
      <c r="E137" s="9" t="s">
        <v>152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238</v>
      </c>
      <c r="C138" s="9" t="s">
        <v>163</v>
      </c>
      <c r="D138" s="9" t="s">
        <v>174</v>
      </c>
      <c r="E138" s="9" t="s">
        <v>154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239</v>
      </c>
      <c r="C139" s="9" t="s">
        <v>163</v>
      </c>
      <c r="D139" s="9" t="s">
        <v>174</v>
      </c>
      <c r="E139" s="9" t="s">
        <v>163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240</v>
      </c>
      <c r="C140" s="9" t="s">
        <v>163</v>
      </c>
      <c r="D140" s="9" t="s">
        <v>174</v>
      </c>
      <c r="E140" s="9" t="s">
        <v>166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241</v>
      </c>
      <c r="C141" s="9" t="s">
        <v>163</v>
      </c>
      <c r="D141" s="9" t="s">
        <v>174</v>
      </c>
      <c r="E141" s="9" t="s">
        <v>169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242</v>
      </c>
      <c r="C142" s="9" t="s">
        <v>163</v>
      </c>
      <c r="D142" s="9" t="s">
        <v>174</v>
      </c>
      <c r="E142" s="9" t="s">
        <v>172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243</v>
      </c>
      <c r="C143" s="9" t="s">
        <v>163</v>
      </c>
      <c r="D143" s="9" t="s">
        <v>244</v>
      </c>
      <c r="E143" s="9" t="s">
        <v>146</v>
      </c>
      <c r="F143" s="11">
        <f t="shared" ref="F143:N143" si="41">SUM(F145)</f>
        <v>0</v>
      </c>
      <c r="G143" s="11">
        <f t="shared" si="41"/>
        <v>0</v>
      </c>
      <c r="H143" s="11">
        <f t="shared" si="41"/>
        <v>0</v>
      </c>
      <c r="I143" s="11">
        <f t="shared" si="41"/>
        <v>0</v>
      </c>
      <c r="J143" s="11">
        <f t="shared" si="41"/>
        <v>0</v>
      </c>
      <c r="K143" s="11">
        <f t="shared" si="41"/>
        <v>0</v>
      </c>
      <c r="L143" s="11">
        <f t="shared" si="41"/>
        <v>-364700</v>
      </c>
      <c r="M143" s="11">
        <f t="shared" si="41"/>
        <v>0</v>
      </c>
      <c r="N143" s="11">
        <f t="shared" si="41"/>
        <v>-364700</v>
      </c>
    </row>
    <row r="144" spans="1:14" ht="39.950000000000003" customHeight="1" x14ac:dyDescent="0.25">
      <c r="A144" s="9"/>
      <c r="B144" s="10" t="s">
        <v>149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243</v>
      </c>
      <c r="C145" s="9" t="s">
        <v>163</v>
      </c>
      <c r="D145" s="9" t="s">
        <v>244</v>
      </c>
      <c r="E145" s="9" t="s">
        <v>145</v>
      </c>
      <c r="F145" s="11">
        <f>SUM(G145,H145)</f>
        <v>0</v>
      </c>
      <c r="G145" s="11">
        <v>0</v>
      </c>
      <c r="H145" s="11">
        <v>0</v>
      </c>
      <c r="I145" s="11">
        <f>SUM(J145,K145)</f>
        <v>0</v>
      </c>
      <c r="J145" s="11">
        <v>0</v>
      </c>
      <c r="K145" s="11">
        <v>0</v>
      </c>
      <c r="L145" s="11">
        <f>SUM(M145,N145)</f>
        <v>-364700</v>
      </c>
      <c r="M145" s="11">
        <v>0</v>
      </c>
      <c r="N145" s="11">
        <v>-364700</v>
      </c>
    </row>
    <row r="146" spans="1:14" ht="39.950000000000003" customHeight="1" x14ac:dyDescent="0.25">
      <c r="A146" s="9">
        <v>2500</v>
      </c>
      <c r="B146" s="10" t="s">
        <v>245</v>
      </c>
      <c r="C146" s="9" t="s">
        <v>166</v>
      </c>
      <c r="D146" s="9" t="s">
        <v>146</v>
      </c>
      <c r="E146" s="9" t="s">
        <v>146</v>
      </c>
      <c r="F146" s="11">
        <f t="shared" ref="F146:N146" si="42">SUM(F148,F151,F154,F157,F160,F163)</f>
        <v>6800000</v>
      </c>
      <c r="G146" s="11">
        <f t="shared" si="42"/>
        <v>6800000</v>
      </c>
      <c r="H146" s="11">
        <f t="shared" si="42"/>
        <v>0</v>
      </c>
      <c r="I146" s="11">
        <f t="shared" si="42"/>
        <v>31056000</v>
      </c>
      <c r="J146" s="11">
        <f t="shared" si="42"/>
        <v>9556000</v>
      </c>
      <c r="K146" s="11">
        <f t="shared" si="42"/>
        <v>21500000</v>
      </c>
      <c r="L146" s="11">
        <f t="shared" si="42"/>
        <v>29117140</v>
      </c>
      <c r="M146" s="11">
        <f t="shared" si="42"/>
        <v>7617140</v>
      </c>
      <c r="N146" s="11">
        <f t="shared" si="42"/>
        <v>21500000</v>
      </c>
    </row>
    <row r="147" spans="1:14" ht="39.950000000000003" customHeight="1" x14ac:dyDescent="0.25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246</v>
      </c>
      <c r="C148" s="9" t="s">
        <v>166</v>
      </c>
      <c r="D148" s="9" t="s">
        <v>145</v>
      </c>
      <c r="E148" s="9" t="s">
        <v>146</v>
      </c>
      <c r="F148" s="11">
        <f t="shared" ref="F148:N148" si="43">SUM(F150)</f>
        <v>6800000</v>
      </c>
      <c r="G148" s="11">
        <f t="shared" si="43"/>
        <v>6800000</v>
      </c>
      <c r="H148" s="11">
        <f t="shared" si="43"/>
        <v>0</v>
      </c>
      <c r="I148" s="11">
        <f t="shared" si="43"/>
        <v>29806000</v>
      </c>
      <c r="J148" s="11">
        <f t="shared" si="43"/>
        <v>8306000</v>
      </c>
      <c r="K148" s="11">
        <f t="shared" si="43"/>
        <v>21500000</v>
      </c>
      <c r="L148" s="11">
        <f t="shared" si="43"/>
        <v>28710660</v>
      </c>
      <c r="M148" s="11">
        <f t="shared" si="43"/>
        <v>7210660</v>
      </c>
      <c r="N148" s="11">
        <f t="shared" si="43"/>
        <v>21500000</v>
      </c>
    </row>
    <row r="149" spans="1:14" ht="39.950000000000003" customHeight="1" x14ac:dyDescent="0.25">
      <c r="A149" s="9"/>
      <c r="B149" s="10" t="s">
        <v>149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246</v>
      </c>
      <c r="C150" s="9" t="s">
        <v>166</v>
      </c>
      <c r="D150" s="9" t="s">
        <v>145</v>
      </c>
      <c r="E150" s="9" t="s">
        <v>145</v>
      </c>
      <c r="F150" s="11">
        <f>SUM(G150,H150)</f>
        <v>6800000</v>
      </c>
      <c r="G150" s="11">
        <v>6800000</v>
      </c>
      <c r="H150" s="11">
        <v>0</v>
      </c>
      <c r="I150" s="11">
        <f>SUM(J150,K150)</f>
        <v>29806000</v>
      </c>
      <c r="J150" s="11">
        <v>8306000</v>
      </c>
      <c r="K150" s="11">
        <v>21500000</v>
      </c>
      <c r="L150" s="11">
        <f>SUM(M150,N150)</f>
        <v>28710660</v>
      </c>
      <c r="M150" s="11">
        <v>7210660</v>
      </c>
      <c r="N150" s="11">
        <v>21500000</v>
      </c>
    </row>
    <row r="151" spans="1:14" ht="39.950000000000003" customHeight="1" x14ac:dyDescent="0.25">
      <c r="A151" s="9">
        <v>2520</v>
      </c>
      <c r="B151" s="10" t="s">
        <v>247</v>
      </c>
      <c r="C151" s="9" t="s">
        <v>166</v>
      </c>
      <c r="D151" s="9" t="s">
        <v>152</v>
      </c>
      <c r="E151" s="9" t="s">
        <v>146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149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248</v>
      </c>
      <c r="C153" s="9" t="s">
        <v>166</v>
      </c>
      <c r="D153" s="9" t="s">
        <v>152</v>
      </c>
      <c r="E153" s="9" t="s">
        <v>145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249</v>
      </c>
      <c r="C154" s="9" t="s">
        <v>166</v>
      </c>
      <c r="D154" s="9" t="s">
        <v>154</v>
      </c>
      <c r="E154" s="9" t="s">
        <v>146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149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249</v>
      </c>
      <c r="C156" s="9" t="s">
        <v>166</v>
      </c>
      <c r="D156" s="9" t="s">
        <v>154</v>
      </c>
      <c r="E156" s="9" t="s">
        <v>145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250</v>
      </c>
      <c r="C157" s="9" t="s">
        <v>166</v>
      </c>
      <c r="D157" s="9" t="s">
        <v>163</v>
      </c>
      <c r="E157" s="9" t="s">
        <v>146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250</v>
      </c>
      <c r="C159" s="9" t="s">
        <v>166</v>
      </c>
      <c r="D159" s="9" t="s">
        <v>163</v>
      </c>
      <c r="E159" s="9" t="s">
        <v>145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251</v>
      </c>
      <c r="C160" s="9" t="s">
        <v>166</v>
      </c>
      <c r="D160" s="9" t="s">
        <v>166</v>
      </c>
      <c r="E160" s="9" t="s">
        <v>146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251</v>
      </c>
      <c r="C162" s="9" t="s">
        <v>166</v>
      </c>
      <c r="D162" s="9" t="s">
        <v>166</v>
      </c>
      <c r="E162" s="9" t="s">
        <v>145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252</v>
      </c>
      <c r="C163" s="9" t="s">
        <v>166</v>
      </c>
      <c r="D163" s="9" t="s">
        <v>169</v>
      </c>
      <c r="E163" s="9" t="s">
        <v>146</v>
      </c>
      <c r="F163" s="11">
        <f t="shared" ref="F163:N163" si="48">SUM(F165)</f>
        <v>0</v>
      </c>
      <c r="G163" s="11">
        <f t="shared" si="48"/>
        <v>0</v>
      </c>
      <c r="H163" s="11">
        <f t="shared" si="48"/>
        <v>0</v>
      </c>
      <c r="I163" s="11">
        <f t="shared" si="48"/>
        <v>1250000</v>
      </c>
      <c r="J163" s="11">
        <f t="shared" si="48"/>
        <v>1250000</v>
      </c>
      <c r="K163" s="11">
        <f t="shared" si="48"/>
        <v>0</v>
      </c>
      <c r="L163" s="11">
        <f t="shared" si="48"/>
        <v>406480</v>
      </c>
      <c r="M163" s="11">
        <f t="shared" si="48"/>
        <v>406480</v>
      </c>
      <c r="N163" s="11">
        <f t="shared" si="48"/>
        <v>0</v>
      </c>
    </row>
    <row r="164" spans="1:14" ht="39.950000000000003" customHeight="1" x14ac:dyDescent="0.25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252</v>
      </c>
      <c r="C165" s="9" t="s">
        <v>166</v>
      </c>
      <c r="D165" s="9" t="s">
        <v>169</v>
      </c>
      <c r="E165" s="9" t="s">
        <v>145</v>
      </c>
      <c r="F165" s="11">
        <f>SUM(G165,H165)</f>
        <v>0</v>
      </c>
      <c r="G165" s="11">
        <v>0</v>
      </c>
      <c r="H165" s="11">
        <v>0</v>
      </c>
      <c r="I165" s="11">
        <f>SUM(J165,K165)</f>
        <v>1250000</v>
      </c>
      <c r="J165" s="11">
        <v>1250000</v>
      </c>
      <c r="K165" s="11">
        <v>0</v>
      </c>
      <c r="L165" s="11">
        <f>SUM(M165,N165)</f>
        <v>406480</v>
      </c>
      <c r="M165" s="11">
        <v>406480</v>
      </c>
      <c r="N165" s="11">
        <v>0</v>
      </c>
    </row>
    <row r="166" spans="1:14" ht="39.950000000000003" customHeight="1" x14ac:dyDescent="0.25">
      <c r="A166" s="9">
        <v>2600</v>
      </c>
      <c r="B166" s="10" t="s">
        <v>253</v>
      </c>
      <c r="C166" s="9" t="s">
        <v>169</v>
      </c>
      <c r="D166" s="9" t="s">
        <v>146</v>
      </c>
      <c r="E166" s="9" t="s">
        <v>146</v>
      </c>
      <c r="F166" s="11">
        <f t="shared" ref="F166:N166" si="49">SUM(F168,F171,F174,F177,F180,F183)</f>
        <v>15556682.6</v>
      </c>
      <c r="G166" s="11">
        <f t="shared" si="49"/>
        <v>3190000</v>
      </c>
      <c r="H166" s="11">
        <f t="shared" si="49"/>
        <v>12366682.6</v>
      </c>
      <c r="I166" s="11">
        <f t="shared" si="49"/>
        <v>4290000</v>
      </c>
      <c r="J166" s="11">
        <f t="shared" si="49"/>
        <v>3790000</v>
      </c>
      <c r="K166" s="11">
        <f t="shared" si="49"/>
        <v>500000</v>
      </c>
      <c r="L166" s="11">
        <f t="shared" si="49"/>
        <v>2270621</v>
      </c>
      <c r="M166" s="11">
        <f t="shared" si="49"/>
        <v>2270621</v>
      </c>
      <c r="N166" s="11">
        <f t="shared" si="49"/>
        <v>0</v>
      </c>
    </row>
    <row r="167" spans="1:14" ht="39.950000000000003" customHeight="1" x14ac:dyDescent="0.25">
      <c r="A167" s="9"/>
      <c r="B167" s="10" t="s">
        <v>149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254</v>
      </c>
      <c r="C168" s="9" t="s">
        <v>169</v>
      </c>
      <c r="D168" s="9" t="s">
        <v>145</v>
      </c>
      <c r="E168" s="9" t="s">
        <v>146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 x14ac:dyDescent="0.25">
      <c r="A169" s="9"/>
      <c r="B169" s="10" t="s">
        <v>149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254</v>
      </c>
      <c r="C170" s="9" t="s">
        <v>169</v>
      </c>
      <c r="D170" s="9" t="s">
        <v>145</v>
      </c>
      <c r="E170" s="9" t="s">
        <v>145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 x14ac:dyDescent="0.25">
      <c r="A171" s="9">
        <v>2620</v>
      </c>
      <c r="B171" s="10" t="s">
        <v>255</v>
      </c>
      <c r="C171" s="9" t="s">
        <v>169</v>
      </c>
      <c r="D171" s="9" t="s">
        <v>152</v>
      </c>
      <c r="E171" s="9" t="s">
        <v>146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255</v>
      </c>
      <c r="C173" s="9" t="s">
        <v>169</v>
      </c>
      <c r="D173" s="9" t="s">
        <v>152</v>
      </c>
      <c r="E173" s="9" t="s">
        <v>145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256</v>
      </c>
      <c r="C174" s="9" t="s">
        <v>169</v>
      </c>
      <c r="D174" s="9" t="s">
        <v>154</v>
      </c>
      <c r="E174" s="9" t="s">
        <v>146</v>
      </c>
      <c r="F174" s="11">
        <f t="shared" ref="F174:N174" si="52">SUM(F176)</f>
        <v>2195000</v>
      </c>
      <c r="G174" s="11">
        <f t="shared" si="52"/>
        <v>1200000</v>
      </c>
      <c r="H174" s="11">
        <f t="shared" si="52"/>
        <v>995000</v>
      </c>
      <c r="I174" s="11">
        <f t="shared" si="52"/>
        <v>2490000</v>
      </c>
      <c r="J174" s="11">
        <f t="shared" si="52"/>
        <v>1990000</v>
      </c>
      <c r="K174" s="11">
        <f t="shared" si="52"/>
        <v>500000</v>
      </c>
      <c r="L174" s="11">
        <f t="shared" si="52"/>
        <v>1131496</v>
      </c>
      <c r="M174" s="11">
        <f t="shared" si="52"/>
        <v>1131496</v>
      </c>
      <c r="N174" s="11">
        <f t="shared" si="52"/>
        <v>0</v>
      </c>
    </row>
    <row r="175" spans="1:14" ht="39.950000000000003" customHeight="1" x14ac:dyDescent="0.25">
      <c r="A175" s="9"/>
      <c r="B175" s="10" t="s">
        <v>149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256</v>
      </c>
      <c r="C176" s="9" t="s">
        <v>169</v>
      </c>
      <c r="D176" s="9" t="s">
        <v>154</v>
      </c>
      <c r="E176" s="9" t="s">
        <v>145</v>
      </c>
      <c r="F176" s="11">
        <f>SUM(G176,H176)</f>
        <v>2195000</v>
      </c>
      <c r="G176" s="11">
        <v>1200000</v>
      </c>
      <c r="H176" s="11">
        <v>995000</v>
      </c>
      <c r="I176" s="11">
        <f>SUM(J176,K176)</f>
        <v>2490000</v>
      </c>
      <c r="J176" s="11">
        <v>1990000</v>
      </c>
      <c r="K176" s="11">
        <v>500000</v>
      </c>
      <c r="L176" s="11">
        <f>SUM(M176,N176)</f>
        <v>1131496</v>
      </c>
      <c r="M176" s="11">
        <v>1131496</v>
      </c>
      <c r="N176" s="11">
        <v>0</v>
      </c>
    </row>
    <row r="177" spans="1:14" ht="39.950000000000003" customHeight="1" x14ac:dyDescent="0.25">
      <c r="A177" s="9">
        <v>2640</v>
      </c>
      <c r="B177" s="10" t="s">
        <v>257</v>
      </c>
      <c r="C177" s="9" t="s">
        <v>169</v>
      </c>
      <c r="D177" s="9" t="s">
        <v>163</v>
      </c>
      <c r="E177" s="9" t="s">
        <v>146</v>
      </c>
      <c r="F177" s="11">
        <f t="shared" ref="F177:N177" si="53">SUM(F179)</f>
        <v>13361682.6</v>
      </c>
      <c r="G177" s="11">
        <f t="shared" si="53"/>
        <v>1990000</v>
      </c>
      <c r="H177" s="11">
        <f t="shared" si="53"/>
        <v>11371682.6</v>
      </c>
      <c r="I177" s="11">
        <f t="shared" si="53"/>
        <v>1800000</v>
      </c>
      <c r="J177" s="11">
        <f t="shared" si="53"/>
        <v>1800000</v>
      </c>
      <c r="K177" s="11">
        <f t="shared" si="53"/>
        <v>0</v>
      </c>
      <c r="L177" s="11">
        <f t="shared" si="53"/>
        <v>1139125</v>
      </c>
      <c r="M177" s="11">
        <f t="shared" si="53"/>
        <v>1139125</v>
      </c>
      <c r="N177" s="11">
        <f t="shared" si="53"/>
        <v>0</v>
      </c>
    </row>
    <row r="178" spans="1:14" ht="39.950000000000003" customHeight="1" x14ac:dyDescent="0.25">
      <c r="A178" s="9"/>
      <c r="B178" s="10" t="s">
        <v>149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257</v>
      </c>
      <c r="C179" s="9" t="s">
        <v>169</v>
      </c>
      <c r="D179" s="9" t="s">
        <v>163</v>
      </c>
      <c r="E179" s="9" t="s">
        <v>145</v>
      </c>
      <c r="F179" s="11">
        <f>SUM(G179,H179)</f>
        <v>13361682.6</v>
      </c>
      <c r="G179" s="11">
        <v>1990000</v>
      </c>
      <c r="H179" s="11">
        <v>11371682.6</v>
      </c>
      <c r="I179" s="11">
        <f>SUM(J179,K179)</f>
        <v>1800000</v>
      </c>
      <c r="J179" s="11">
        <v>1800000</v>
      </c>
      <c r="K179" s="11">
        <v>0</v>
      </c>
      <c r="L179" s="11">
        <f>SUM(M179,N179)</f>
        <v>1139125</v>
      </c>
      <c r="M179" s="11">
        <v>1139125</v>
      </c>
      <c r="N179" s="11">
        <v>0</v>
      </c>
    </row>
    <row r="180" spans="1:14" ht="39.950000000000003" customHeight="1" x14ac:dyDescent="0.25">
      <c r="A180" s="9">
        <v>2650</v>
      </c>
      <c r="B180" s="10" t="s">
        <v>258</v>
      </c>
      <c r="C180" s="9" t="s">
        <v>169</v>
      </c>
      <c r="D180" s="9" t="s">
        <v>166</v>
      </c>
      <c r="E180" s="9" t="s">
        <v>146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258</v>
      </c>
      <c r="C182" s="9" t="s">
        <v>169</v>
      </c>
      <c r="D182" s="9" t="s">
        <v>166</v>
      </c>
      <c r="E182" s="9" t="s">
        <v>145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259</v>
      </c>
      <c r="C183" s="9" t="s">
        <v>169</v>
      </c>
      <c r="D183" s="9" t="s">
        <v>169</v>
      </c>
      <c r="E183" s="9" t="s">
        <v>146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 x14ac:dyDescent="0.25">
      <c r="A184" s="9"/>
      <c r="B184" s="10" t="s">
        <v>149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259</v>
      </c>
      <c r="C185" s="9" t="s">
        <v>169</v>
      </c>
      <c r="D185" s="9" t="s">
        <v>169</v>
      </c>
      <c r="E185" s="9" t="s">
        <v>145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 x14ac:dyDescent="0.25">
      <c r="A186" s="9">
        <v>2700</v>
      </c>
      <c r="B186" s="10" t="s">
        <v>260</v>
      </c>
      <c r="C186" s="9" t="s">
        <v>172</v>
      </c>
      <c r="D186" s="9" t="s">
        <v>146</v>
      </c>
      <c r="E186" s="9" t="s">
        <v>146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149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261</v>
      </c>
      <c r="C188" s="9" t="s">
        <v>172</v>
      </c>
      <c r="D188" s="9" t="s">
        <v>145</v>
      </c>
      <c r="E188" s="9" t="s">
        <v>146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262</v>
      </c>
      <c r="C190" s="9" t="s">
        <v>172</v>
      </c>
      <c r="D190" s="9" t="s">
        <v>145</v>
      </c>
      <c r="E190" s="9" t="s">
        <v>145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263</v>
      </c>
      <c r="C191" s="9" t="s">
        <v>172</v>
      </c>
      <c r="D191" s="9" t="s">
        <v>145</v>
      </c>
      <c r="E191" s="9" t="s">
        <v>152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264</v>
      </c>
      <c r="C192" s="9" t="s">
        <v>172</v>
      </c>
      <c r="D192" s="9" t="s">
        <v>145</v>
      </c>
      <c r="E192" s="9" t="s">
        <v>154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265</v>
      </c>
      <c r="C193" s="9" t="s">
        <v>172</v>
      </c>
      <c r="D193" s="9" t="s">
        <v>152</v>
      </c>
      <c r="E193" s="9" t="s">
        <v>146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266</v>
      </c>
      <c r="C195" s="9" t="s">
        <v>172</v>
      </c>
      <c r="D195" s="9" t="s">
        <v>152</v>
      </c>
      <c r="E195" s="9" t="s">
        <v>145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267</v>
      </c>
      <c r="C196" s="9" t="s">
        <v>172</v>
      </c>
      <c r="D196" s="9" t="s">
        <v>152</v>
      </c>
      <c r="E196" s="9" t="s">
        <v>152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268</v>
      </c>
      <c r="C197" s="9" t="s">
        <v>172</v>
      </c>
      <c r="D197" s="9" t="s">
        <v>152</v>
      </c>
      <c r="E197" s="9" t="s">
        <v>154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269</v>
      </c>
      <c r="C198" s="9" t="s">
        <v>172</v>
      </c>
      <c r="D198" s="9" t="s">
        <v>152</v>
      </c>
      <c r="E198" s="9" t="s">
        <v>163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270</v>
      </c>
      <c r="C199" s="9" t="s">
        <v>172</v>
      </c>
      <c r="D199" s="9" t="s">
        <v>154</v>
      </c>
      <c r="E199" s="9" t="s">
        <v>146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149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271</v>
      </c>
      <c r="C201" s="9" t="s">
        <v>172</v>
      </c>
      <c r="D201" s="9" t="s">
        <v>154</v>
      </c>
      <c r="E201" s="9" t="s">
        <v>145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272</v>
      </c>
      <c r="C202" s="9" t="s">
        <v>172</v>
      </c>
      <c r="D202" s="9" t="s">
        <v>154</v>
      </c>
      <c r="E202" s="9" t="s">
        <v>152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273</v>
      </c>
      <c r="C203" s="9" t="s">
        <v>172</v>
      </c>
      <c r="D203" s="9" t="s">
        <v>154</v>
      </c>
      <c r="E203" s="9" t="s">
        <v>154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274</v>
      </c>
      <c r="C204" s="9" t="s">
        <v>172</v>
      </c>
      <c r="D204" s="9" t="s">
        <v>154</v>
      </c>
      <c r="E204" s="9" t="s">
        <v>163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275</v>
      </c>
      <c r="C205" s="9" t="s">
        <v>172</v>
      </c>
      <c r="D205" s="9" t="s">
        <v>163</v>
      </c>
      <c r="E205" s="9" t="s">
        <v>146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149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275</v>
      </c>
      <c r="C207" s="9" t="s">
        <v>172</v>
      </c>
      <c r="D207" s="9" t="s">
        <v>163</v>
      </c>
      <c r="E207" s="9" t="s">
        <v>145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276</v>
      </c>
      <c r="C208" s="9" t="s">
        <v>172</v>
      </c>
      <c r="D208" s="9" t="s">
        <v>166</v>
      </c>
      <c r="E208" s="9" t="s">
        <v>146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149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276</v>
      </c>
      <c r="C210" s="9" t="s">
        <v>172</v>
      </c>
      <c r="D210" s="9" t="s">
        <v>166</v>
      </c>
      <c r="E210" s="9" t="s">
        <v>145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277</v>
      </c>
      <c r="C211" s="9" t="s">
        <v>172</v>
      </c>
      <c r="D211" s="9" t="s">
        <v>169</v>
      </c>
      <c r="E211" s="9" t="s">
        <v>146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149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278</v>
      </c>
      <c r="C213" s="9" t="s">
        <v>172</v>
      </c>
      <c r="D213" s="9" t="s">
        <v>169</v>
      </c>
      <c r="E213" s="9" t="s">
        <v>145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277</v>
      </c>
      <c r="C214" s="9" t="s">
        <v>172</v>
      </c>
      <c r="D214" s="9" t="s">
        <v>169</v>
      </c>
      <c r="E214" s="9" t="s">
        <v>152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279</v>
      </c>
      <c r="C215" s="9" t="s">
        <v>174</v>
      </c>
      <c r="D215" s="9" t="s">
        <v>146</v>
      </c>
      <c r="E215" s="9" t="s">
        <v>146</v>
      </c>
      <c r="F215" s="11">
        <f t="shared" ref="F215:N215" si="63">SUM(F217,F220,F229,F234,F239,F242)</f>
        <v>4250000</v>
      </c>
      <c r="G215" s="11">
        <f t="shared" si="63"/>
        <v>3300000</v>
      </c>
      <c r="H215" s="11">
        <f t="shared" si="63"/>
        <v>950000</v>
      </c>
      <c r="I215" s="11">
        <f t="shared" si="63"/>
        <v>6422000</v>
      </c>
      <c r="J215" s="11">
        <f t="shared" si="63"/>
        <v>4305000</v>
      </c>
      <c r="K215" s="11">
        <f t="shared" si="63"/>
        <v>2117000</v>
      </c>
      <c r="L215" s="11">
        <f t="shared" si="63"/>
        <v>4002692</v>
      </c>
      <c r="M215" s="11">
        <f t="shared" si="63"/>
        <v>3942692</v>
      </c>
      <c r="N215" s="11">
        <f t="shared" si="63"/>
        <v>60000</v>
      </c>
    </row>
    <row r="216" spans="1:14" ht="39.950000000000003" customHeight="1" x14ac:dyDescent="0.25">
      <c r="A216" s="9"/>
      <c r="B216" s="10" t="s">
        <v>149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280</v>
      </c>
      <c r="C217" s="9" t="s">
        <v>174</v>
      </c>
      <c r="D217" s="9" t="s">
        <v>145</v>
      </c>
      <c r="E217" s="9" t="s">
        <v>146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 x14ac:dyDescent="0.25">
      <c r="A218" s="9"/>
      <c r="B218" s="10" t="s">
        <v>149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280</v>
      </c>
      <c r="C219" s="9" t="s">
        <v>174</v>
      </c>
      <c r="D219" s="9" t="s">
        <v>145</v>
      </c>
      <c r="E219" s="9" t="s">
        <v>145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 x14ac:dyDescent="0.25">
      <c r="A220" s="9">
        <v>2820</v>
      </c>
      <c r="B220" s="10" t="s">
        <v>281</v>
      </c>
      <c r="C220" s="9" t="s">
        <v>174</v>
      </c>
      <c r="D220" s="9" t="s">
        <v>152</v>
      </c>
      <c r="E220" s="9" t="s">
        <v>146</v>
      </c>
      <c r="F220" s="11">
        <f t="shared" ref="F220:N220" si="65">SUM(F222:F228)</f>
        <v>4250000</v>
      </c>
      <c r="G220" s="11">
        <f t="shared" si="65"/>
        <v>3300000</v>
      </c>
      <c r="H220" s="11">
        <f t="shared" si="65"/>
        <v>950000</v>
      </c>
      <c r="I220" s="11">
        <f t="shared" si="65"/>
        <v>6422000</v>
      </c>
      <c r="J220" s="11">
        <f t="shared" si="65"/>
        <v>4305000</v>
      </c>
      <c r="K220" s="11">
        <f t="shared" si="65"/>
        <v>2117000</v>
      </c>
      <c r="L220" s="11">
        <f t="shared" si="65"/>
        <v>4002692</v>
      </c>
      <c r="M220" s="11">
        <f t="shared" si="65"/>
        <v>3942692</v>
      </c>
      <c r="N220" s="11">
        <f t="shared" si="65"/>
        <v>60000</v>
      </c>
    </row>
    <row r="221" spans="1:14" ht="39.950000000000003" customHeight="1" x14ac:dyDescent="0.25">
      <c r="A221" s="9"/>
      <c r="B221" s="10" t="s">
        <v>149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282</v>
      </c>
      <c r="C222" s="9" t="s">
        <v>174</v>
      </c>
      <c r="D222" s="9" t="s">
        <v>152</v>
      </c>
      <c r="E222" s="9" t="s">
        <v>145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 x14ac:dyDescent="0.25">
      <c r="A223" s="9">
        <v>2822</v>
      </c>
      <c r="B223" s="10" t="s">
        <v>283</v>
      </c>
      <c r="C223" s="9" t="s">
        <v>174</v>
      </c>
      <c r="D223" s="9" t="s">
        <v>152</v>
      </c>
      <c r="E223" s="9" t="s">
        <v>152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 x14ac:dyDescent="0.25">
      <c r="A224" s="9">
        <v>2823</v>
      </c>
      <c r="B224" s="10" t="s">
        <v>284</v>
      </c>
      <c r="C224" s="9" t="s">
        <v>174</v>
      </c>
      <c r="D224" s="9" t="s">
        <v>152</v>
      </c>
      <c r="E224" s="9" t="s">
        <v>154</v>
      </c>
      <c r="F224" s="11">
        <f t="shared" si="66"/>
        <v>0</v>
      </c>
      <c r="G224" s="11">
        <v>0</v>
      </c>
      <c r="H224" s="11">
        <v>0</v>
      </c>
      <c r="I224" s="11">
        <f t="shared" si="67"/>
        <v>0</v>
      </c>
      <c r="J224" s="11">
        <v>0</v>
      </c>
      <c r="K224" s="11">
        <v>0</v>
      </c>
      <c r="L224" s="11">
        <f t="shared" si="68"/>
        <v>0</v>
      </c>
      <c r="M224" s="11">
        <v>0</v>
      </c>
      <c r="N224" s="11">
        <v>0</v>
      </c>
    </row>
    <row r="225" spans="1:14" ht="39.950000000000003" customHeight="1" x14ac:dyDescent="0.25">
      <c r="A225" s="9">
        <v>2824</v>
      </c>
      <c r="B225" s="10" t="s">
        <v>285</v>
      </c>
      <c r="C225" s="9" t="s">
        <v>174</v>
      </c>
      <c r="D225" s="9" t="s">
        <v>152</v>
      </c>
      <c r="E225" s="9" t="s">
        <v>163</v>
      </c>
      <c r="F225" s="11">
        <f t="shared" si="66"/>
        <v>4250000</v>
      </c>
      <c r="G225" s="11">
        <v>3300000</v>
      </c>
      <c r="H225" s="11">
        <v>950000</v>
      </c>
      <c r="I225" s="11">
        <f t="shared" si="67"/>
        <v>6422000</v>
      </c>
      <c r="J225" s="11">
        <v>4305000</v>
      </c>
      <c r="K225" s="11">
        <v>2117000</v>
      </c>
      <c r="L225" s="11">
        <f t="shared" si="68"/>
        <v>4002692</v>
      </c>
      <c r="M225" s="11">
        <v>3942692</v>
      </c>
      <c r="N225" s="11">
        <v>60000</v>
      </c>
    </row>
    <row r="226" spans="1:14" ht="39.950000000000003" customHeight="1" x14ac:dyDescent="0.25">
      <c r="A226" s="9">
        <v>2825</v>
      </c>
      <c r="B226" s="10" t="s">
        <v>286</v>
      </c>
      <c r="C226" s="9" t="s">
        <v>174</v>
      </c>
      <c r="D226" s="9" t="s">
        <v>152</v>
      </c>
      <c r="E226" s="9" t="s">
        <v>166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287</v>
      </c>
      <c r="C227" s="9" t="s">
        <v>174</v>
      </c>
      <c r="D227" s="9" t="s">
        <v>152</v>
      </c>
      <c r="E227" s="9" t="s">
        <v>169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288</v>
      </c>
      <c r="C228" s="9" t="s">
        <v>174</v>
      </c>
      <c r="D228" s="9" t="s">
        <v>152</v>
      </c>
      <c r="E228" s="9" t="s">
        <v>172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289</v>
      </c>
      <c r="C229" s="9" t="s">
        <v>174</v>
      </c>
      <c r="D229" s="9" t="s">
        <v>154</v>
      </c>
      <c r="E229" s="9" t="s">
        <v>146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 x14ac:dyDescent="0.25">
      <c r="A230" s="9"/>
      <c r="B230" s="10" t="s">
        <v>149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290</v>
      </c>
      <c r="C231" s="9" t="s">
        <v>174</v>
      </c>
      <c r="D231" s="9" t="s">
        <v>154</v>
      </c>
      <c r="E231" s="9" t="s">
        <v>145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291</v>
      </c>
      <c r="C232" s="9" t="s">
        <v>174</v>
      </c>
      <c r="D232" s="9" t="s">
        <v>154</v>
      </c>
      <c r="E232" s="9" t="s">
        <v>152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 x14ac:dyDescent="0.25">
      <c r="A233" s="9">
        <v>2833</v>
      </c>
      <c r="B233" s="10" t="s">
        <v>292</v>
      </c>
      <c r="C233" s="9" t="s">
        <v>174</v>
      </c>
      <c r="D233" s="9" t="s">
        <v>154</v>
      </c>
      <c r="E233" s="9" t="s">
        <v>154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293</v>
      </c>
      <c r="C234" s="9" t="s">
        <v>174</v>
      </c>
      <c r="D234" s="9" t="s">
        <v>163</v>
      </c>
      <c r="E234" s="9" t="s">
        <v>146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149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294</v>
      </c>
      <c r="C236" s="9" t="s">
        <v>174</v>
      </c>
      <c r="D236" s="9" t="s">
        <v>163</v>
      </c>
      <c r="E236" s="9" t="s">
        <v>145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295</v>
      </c>
      <c r="C237" s="9" t="s">
        <v>174</v>
      </c>
      <c r="D237" s="9" t="s">
        <v>163</v>
      </c>
      <c r="E237" s="9" t="s">
        <v>152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293</v>
      </c>
      <c r="C238" s="9" t="s">
        <v>174</v>
      </c>
      <c r="D238" s="9" t="s">
        <v>163</v>
      </c>
      <c r="E238" s="9" t="s">
        <v>154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296</v>
      </c>
      <c r="C239" s="9" t="s">
        <v>174</v>
      </c>
      <c r="D239" s="9" t="s">
        <v>166</v>
      </c>
      <c r="E239" s="9" t="s">
        <v>146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296</v>
      </c>
      <c r="C241" s="9" t="s">
        <v>174</v>
      </c>
      <c r="D241" s="9" t="s">
        <v>166</v>
      </c>
      <c r="E241" s="9" t="s">
        <v>145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297</v>
      </c>
      <c r="C242" s="9" t="s">
        <v>174</v>
      </c>
      <c r="D242" s="9" t="s">
        <v>169</v>
      </c>
      <c r="E242" s="9" t="s">
        <v>146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149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297</v>
      </c>
      <c r="C244" s="9" t="s">
        <v>174</v>
      </c>
      <c r="D244" s="9" t="s">
        <v>169</v>
      </c>
      <c r="E244" s="9" t="s">
        <v>145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298</v>
      </c>
      <c r="C245" s="9" t="s">
        <v>244</v>
      </c>
      <c r="D245" s="9" t="s">
        <v>146</v>
      </c>
      <c r="E245" s="9" t="s">
        <v>146</v>
      </c>
      <c r="F245" s="11">
        <f t="shared" ref="F245:N245" si="73">SUM(F247,F251,F255,F259,F263,F267,F270,F273)</f>
        <v>33258100</v>
      </c>
      <c r="G245" s="11">
        <f t="shared" si="73"/>
        <v>32278100</v>
      </c>
      <c r="H245" s="11">
        <f t="shared" si="73"/>
        <v>980000</v>
      </c>
      <c r="I245" s="11">
        <f t="shared" si="73"/>
        <v>41667135</v>
      </c>
      <c r="J245" s="11">
        <f t="shared" si="73"/>
        <v>34878135</v>
      </c>
      <c r="K245" s="11">
        <f t="shared" si="73"/>
        <v>6789000</v>
      </c>
      <c r="L245" s="11">
        <f t="shared" si="73"/>
        <v>36072113</v>
      </c>
      <c r="M245" s="11">
        <f t="shared" si="73"/>
        <v>34842113</v>
      </c>
      <c r="N245" s="11">
        <f t="shared" si="73"/>
        <v>1230000</v>
      </c>
    </row>
    <row r="246" spans="1:14" ht="39.950000000000003" customHeight="1" x14ac:dyDescent="0.25">
      <c r="A246" s="9"/>
      <c r="B246" s="10" t="s">
        <v>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299</v>
      </c>
      <c r="C247" s="9" t="s">
        <v>244</v>
      </c>
      <c r="D247" s="9" t="s">
        <v>145</v>
      </c>
      <c r="E247" s="9" t="s">
        <v>146</v>
      </c>
      <c r="F247" s="11">
        <f t="shared" ref="F247:N247" si="74">SUM(F249:F250)</f>
        <v>33258100</v>
      </c>
      <c r="G247" s="11">
        <f t="shared" si="74"/>
        <v>32278100</v>
      </c>
      <c r="H247" s="11">
        <f t="shared" si="74"/>
        <v>980000</v>
      </c>
      <c r="I247" s="11">
        <f t="shared" si="74"/>
        <v>41667135</v>
      </c>
      <c r="J247" s="11">
        <f t="shared" si="74"/>
        <v>34878135</v>
      </c>
      <c r="K247" s="11">
        <f t="shared" si="74"/>
        <v>6789000</v>
      </c>
      <c r="L247" s="11">
        <f t="shared" si="74"/>
        <v>36072113</v>
      </c>
      <c r="M247" s="11">
        <f t="shared" si="74"/>
        <v>34842113</v>
      </c>
      <c r="N247" s="11">
        <f t="shared" si="74"/>
        <v>1230000</v>
      </c>
    </row>
    <row r="248" spans="1:14" ht="39.950000000000003" customHeight="1" x14ac:dyDescent="0.25">
      <c r="A248" s="9"/>
      <c r="B248" s="10" t="s">
        <v>149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300</v>
      </c>
      <c r="C249" s="9" t="s">
        <v>244</v>
      </c>
      <c r="D249" s="9" t="s">
        <v>145</v>
      </c>
      <c r="E249" s="9" t="s">
        <v>145</v>
      </c>
      <c r="F249" s="11">
        <f>SUM(G249,H249)</f>
        <v>33258100</v>
      </c>
      <c r="G249" s="11">
        <v>32278100</v>
      </c>
      <c r="H249" s="11">
        <v>980000</v>
      </c>
      <c r="I249" s="11">
        <f>SUM(J249,K249)</f>
        <v>41667135</v>
      </c>
      <c r="J249" s="11">
        <v>34878135</v>
      </c>
      <c r="K249" s="11">
        <v>6789000</v>
      </c>
      <c r="L249" s="11">
        <f>SUM(M249,N249)</f>
        <v>36072113</v>
      </c>
      <c r="M249" s="11">
        <v>34842113</v>
      </c>
      <c r="N249" s="11">
        <v>1230000</v>
      </c>
    </row>
    <row r="250" spans="1:14" ht="39.950000000000003" customHeight="1" x14ac:dyDescent="0.25">
      <c r="A250" s="9">
        <v>2912</v>
      </c>
      <c r="B250" s="10" t="s">
        <v>301</v>
      </c>
      <c r="C250" s="9" t="s">
        <v>244</v>
      </c>
      <c r="D250" s="9" t="s">
        <v>145</v>
      </c>
      <c r="E250" s="9" t="s">
        <v>152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302</v>
      </c>
      <c r="C251" s="9" t="s">
        <v>244</v>
      </c>
      <c r="D251" s="9" t="s">
        <v>152</v>
      </c>
      <c r="E251" s="9" t="s">
        <v>146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149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303</v>
      </c>
      <c r="C253" s="9" t="s">
        <v>244</v>
      </c>
      <c r="D253" s="9" t="s">
        <v>152</v>
      </c>
      <c r="E253" s="9" t="s">
        <v>145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304</v>
      </c>
      <c r="C254" s="9" t="s">
        <v>244</v>
      </c>
      <c r="D254" s="9" t="s">
        <v>152</v>
      </c>
      <c r="E254" s="9" t="s">
        <v>152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305</v>
      </c>
      <c r="C255" s="9" t="s">
        <v>244</v>
      </c>
      <c r="D255" s="9" t="s">
        <v>154</v>
      </c>
      <c r="E255" s="9" t="s">
        <v>146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149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306</v>
      </c>
      <c r="C257" s="9" t="s">
        <v>244</v>
      </c>
      <c r="D257" s="9" t="s">
        <v>154</v>
      </c>
      <c r="E257" s="9" t="s">
        <v>145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307</v>
      </c>
      <c r="C258" s="9" t="s">
        <v>244</v>
      </c>
      <c r="D258" s="9" t="s">
        <v>154</v>
      </c>
      <c r="E258" s="9" t="s">
        <v>152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308</v>
      </c>
      <c r="C259" s="9" t="s">
        <v>244</v>
      </c>
      <c r="D259" s="9" t="s">
        <v>163</v>
      </c>
      <c r="E259" s="9" t="s">
        <v>146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149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309</v>
      </c>
      <c r="C261" s="9" t="s">
        <v>244</v>
      </c>
      <c r="D261" s="9" t="s">
        <v>163</v>
      </c>
      <c r="E261" s="9" t="s">
        <v>145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310</v>
      </c>
      <c r="C262" s="9" t="s">
        <v>244</v>
      </c>
      <c r="D262" s="9" t="s">
        <v>163</v>
      </c>
      <c r="E262" s="9" t="s">
        <v>152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311</v>
      </c>
      <c r="C263" s="9" t="s">
        <v>244</v>
      </c>
      <c r="D263" s="9" t="s">
        <v>166</v>
      </c>
      <c r="E263" s="9" t="s">
        <v>146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 x14ac:dyDescent="0.25">
      <c r="A264" s="9"/>
      <c r="B264" s="10" t="s">
        <v>149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312</v>
      </c>
      <c r="C265" s="9" t="s">
        <v>244</v>
      </c>
      <c r="D265" s="9" t="s">
        <v>166</v>
      </c>
      <c r="E265" s="9" t="s">
        <v>145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 x14ac:dyDescent="0.25">
      <c r="A266" s="9">
        <v>2952</v>
      </c>
      <c r="B266" s="10" t="s">
        <v>313</v>
      </c>
      <c r="C266" s="9" t="s">
        <v>244</v>
      </c>
      <c r="D266" s="9" t="s">
        <v>166</v>
      </c>
      <c r="E266" s="9" t="s">
        <v>152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314</v>
      </c>
      <c r="C267" s="9" t="s">
        <v>244</v>
      </c>
      <c r="D267" s="9" t="s">
        <v>169</v>
      </c>
      <c r="E267" s="9" t="s">
        <v>146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 x14ac:dyDescent="0.25">
      <c r="A268" s="9"/>
      <c r="B268" s="10" t="s">
        <v>149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314</v>
      </c>
      <c r="C269" s="9" t="s">
        <v>244</v>
      </c>
      <c r="D269" s="9" t="s">
        <v>169</v>
      </c>
      <c r="E269" s="9" t="s">
        <v>145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 x14ac:dyDescent="0.25">
      <c r="A270" s="9">
        <v>2970</v>
      </c>
      <c r="B270" s="10" t="s">
        <v>315</v>
      </c>
      <c r="C270" s="9" t="s">
        <v>244</v>
      </c>
      <c r="D270" s="9" t="s">
        <v>172</v>
      </c>
      <c r="E270" s="9" t="s">
        <v>146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149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315</v>
      </c>
      <c r="C272" s="9" t="s">
        <v>244</v>
      </c>
      <c r="D272" s="9" t="s">
        <v>172</v>
      </c>
      <c r="E272" s="9" t="s">
        <v>145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316</v>
      </c>
      <c r="C273" s="9" t="s">
        <v>244</v>
      </c>
      <c r="D273" s="9" t="s">
        <v>174</v>
      </c>
      <c r="E273" s="9" t="s">
        <v>146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316</v>
      </c>
      <c r="C275" s="9" t="s">
        <v>244</v>
      </c>
      <c r="D275" s="9" t="s">
        <v>174</v>
      </c>
      <c r="E275" s="9" t="s">
        <v>145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317</v>
      </c>
      <c r="C276" s="9" t="s">
        <v>318</v>
      </c>
      <c r="D276" s="9" t="s">
        <v>146</v>
      </c>
      <c r="E276" s="9" t="s">
        <v>146</v>
      </c>
      <c r="F276" s="11">
        <f t="shared" ref="F276:L276" si="82">SUM(F278,F282,F285,F288,F291,F294,F297,F300,F304)</f>
        <v>6400000</v>
      </c>
      <c r="G276" s="11">
        <f t="shared" si="82"/>
        <v>6400000</v>
      </c>
      <c r="H276" s="11">
        <f t="shared" si="82"/>
        <v>0</v>
      </c>
      <c r="I276" s="11">
        <f t="shared" si="82"/>
        <v>5000000</v>
      </c>
      <c r="J276" s="11">
        <f t="shared" si="82"/>
        <v>5000000</v>
      </c>
      <c r="K276" s="11">
        <f t="shared" si="82"/>
        <v>0</v>
      </c>
      <c r="L276" s="11">
        <f t="shared" si="82"/>
        <v>2275000</v>
      </c>
      <c r="M276" s="11">
        <f>SUM(M278,M282,M285,M288,M291,M294,M297,M2300,M304)</f>
        <v>2275000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149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319</v>
      </c>
      <c r="C278" s="9" t="s">
        <v>318</v>
      </c>
      <c r="D278" s="9" t="s">
        <v>145</v>
      </c>
      <c r="E278" s="9" t="s">
        <v>146</v>
      </c>
      <c r="F278" s="11">
        <f t="shared" ref="F278:N278" si="83">SUM(F280:F281)</f>
        <v>1000000</v>
      </c>
      <c r="G278" s="11">
        <f t="shared" si="83"/>
        <v>1000000</v>
      </c>
      <c r="H278" s="11">
        <f t="shared" si="83"/>
        <v>0</v>
      </c>
      <c r="I278" s="11">
        <f t="shared" si="83"/>
        <v>500000</v>
      </c>
      <c r="J278" s="11">
        <f t="shared" si="83"/>
        <v>500000</v>
      </c>
      <c r="K278" s="11">
        <f t="shared" si="83"/>
        <v>0</v>
      </c>
      <c r="L278" s="11">
        <f t="shared" si="83"/>
        <v>330000</v>
      </c>
      <c r="M278" s="11">
        <f t="shared" si="83"/>
        <v>330000</v>
      </c>
      <c r="N278" s="11">
        <f t="shared" si="83"/>
        <v>0</v>
      </c>
    </row>
    <row r="279" spans="1:14" ht="39.950000000000003" customHeight="1" x14ac:dyDescent="0.25">
      <c r="A279" s="9"/>
      <c r="B279" s="10" t="s">
        <v>149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320</v>
      </c>
      <c r="C280" s="9" t="s">
        <v>318</v>
      </c>
      <c r="D280" s="9" t="s">
        <v>145</v>
      </c>
      <c r="E280" s="9" t="s">
        <v>145</v>
      </c>
      <c r="F280" s="11">
        <f>SUM(G280,H280)</f>
        <v>1000000</v>
      </c>
      <c r="G280" s="11">
        <v>1000000</v>
      </c>
      <c r="H280" s="11">
        <v>0</v>
      </c>
      <c r="I280" s="11">
        <f>SUM(J280,K280)</f>
        <v>500000</v>
      </c>
      <c r="J280" s="11">
        <v>500000</v>
      </c>
      <c r="K280" s="11">
        <v>0</v>
      </c>
      <c r="L280" s="11">
        <f>SUM(M280,N280)</f>
        <v>330000</v>
      </c>
      <c r="M280" s="11">
        <v>330000</v>
      </c>
      <c r="N280" s="11">
        <v>0</v>
      </c>
    </row>
    <row r="281" spans="1:14" ht="39.950000000000003" customHeight="1" x14ac:dyDescent="0.25">
      <c r="A281" s="9">
        <v>3012</v>
      </c>
      <c r="B281" s="10" t="s">
        <v>321</v>
      </c>
      <c r="C281" s="9" t="s">
        <v>318</v>
      </c>
      <c r="D281" s="9" t="s">
        <v>145</v>
      </c>
      <c r="E281" s="9" t="s">
        <v>152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322</v>
      </c>
      <c r="C282" s="9" t="s">
        <v>318</v>
      </c>
      <c r="D282" s="9" t="s">
        <v>152</v>
      </c>
      <c r="E282" s="9" t="s">
        <v>146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149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322</v>
      </c>
      <c r="C284" s="9" t="s">
        <v>318</v>
      </c>
      <c r="D284" s="9" t="s">
        <v>152</v>
      </c>
      <c r="E284" s="9" t="s">
        <v>145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323</v>
      </c>
      <c r="C285" s="9" t="s">
        <v>318</v>
      </c>
      <c r="D285" s="9" t="s">
        <v>154</v>
      </c>
      <c r="E285" s="9" t="s">
        <v>146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149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323</v>
      </c>
      <c r="C287" s="9" t="s">
        <v>318</v>
      </c>
      <c r="D287" s="9" t="s">
        <v>154</v>
      </c>
      <c r="E287" s="9" t="s">
        <v>145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324</v>
      </c>
      <c r="C288" s="9" t="s">
        <v>318</v>
      </c>
      <c r="D288" s="9" t="s">
        <v>163</v>
      </c>
      <c r="E288" s="9" t="s">
        <v>146</v>
      </c>
      <c r="F288" s="11">
        <f t="shared" ref="F288:N288" si="86">SUM(F290)</f>
        <v>1100000</v>
      </c>
      <c r="G288" s="11">
        <f t="shared" si="86"/>
        <v>1100000</v>
      </c>
      <c r="H288" s="11">
        <f t="shared" si="86"/>
        <v>0</v>
      </c>
      <c r="I288" s="11">
        <f t="shared" si="86"/>
        <v>0</v>
      </c>
      <c r="J288" s="11">
        <f t="shared" si="86"/>
        <v>0</v>
      </c>
      <c r="K288" s="11">
        <f t="shared" si="86"/>
        <v>0</v>
      </c>
      <c r="L288" s="11">
        <f t="shared" si="86"/>
        <v>0</v>
      </c>
      <c r="M288" s="11">
        <f t="shared" si="86"/>
        <v>0</v>
      </c>
      <c r="N288" s="11">
        <f t="shared" si="86"/>
        <v>0</v>
      </c>
    </row>
    <row r="289" spans="1:14" ht="39.950000000000003" customHeight="1" x14ac:dyDescent="0.25">
      <c r="A289" s="9"/>
      <c r="B289" s="10" t="s">
        <v>149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324</v>
      </c>
      <c r="C290" s="9" t="s">
        <v>318</v>
      </c>
      <c r="D290" s="9" t="s">
        <v>163</v>
      </c>
      <c r="E290" s="9" t="s">
        <v>145</v>
      </c>
      <c r="F290" s="11">
        <f>SUM(G290,H290)</f>
        <v>1100000</v>
      </c>
      <c r="G290" s="11">
        <v>1100000</v>
      </c>
      <c r="H290" s="11">
        <v>0</v>
      </c>
      <c r="I290" s="11">
        <f>SUM(J290,K290)</f>
        <v>0</v>
      </c>
      <c r="J290" s="11">
        <v>0</v>
      </c>
      <c r="K290" s="11">
        <v>0</v>
      </c>
      <c r="L290" s="11">
        <f>SUM(M290,N290)</f>
        <v>0</v>
      </c>
      <c r="M290" s="11">
        <v>0</v>
      </c>
      <c r="N290" s="11">
        <v>0</v>
      </c>
    </row>
    <row r="291" spans="1:14" ht="39.950000000000003" customHeight="1" x14ac:dyDescent="0.25">
      <c r="A291" s="9">
        <v>3050</v>
      </c>
      <c r="B291" s="10" t="s">
        <v>325</v>
      </c>
      <c r="C291" s="9" t="s">
        <v>318</v>
      </c>
      <c r="D291" s="9" t="s">
        <v>166</v>
      </c>
      <c r="E291" s="9" t="s">
        <v>146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149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325</v>
      </c>
      <c r="C293" s="9" t="s">
        <v>318</v>
      </c>
      <c r="D293" s="9" t="s">
        <v>166</v>
      </c>
      <c r="E293" s="9" t="s">
        <v>145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326</v>
      </c>
      <c r="C294" s="9" t="s">
        <v>318</v>
      </c>
      <c r="D294" s="9" t="s">
        <v>169</v>
      </c>
      <c r="E294" s="9" t="s">
        <v>146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149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326</v>
      </c>
      <c r="C296" s="9" t="s">
        <v>318</v>
      </c>
      <c r="D296" s="9" t="s">
        <v>169</v>
      </c>
      <c r="E296" s="9" t="s">
        <v>145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327</v>
      </c>
      <c r="C297" s="9" t="s">
        <v>318</v>
      </c>
      <c r="D297" s="9" t="s">
        <v>172</v>
      </c>
      <c r="E297" s="9" t="s">
        <v>146</v>
      </c>
      <c r="F297" s="11">
        <f t="shared" ref="F297:N297" si="89">SUM(F299)</f>
        <v>4300000</v>
      </c>
      <c r="G297" s="11">
        <f t="shared" si="89"/>
        <v>4300000</v>
      </c>
      <c r="H297" s="11">
        <f t="shared" si="89"/>
        <v>0</v>
      </c>
      <c r="I297" s="11">
        <f t="shared" si="89"/>
        <v>4500000</v>
      </c>
      <c r="J297" s="11">
        <f t="shared" si="89"/>
        <v>4500000</v>
      </c>
      <c r="K297" s="11">
        <f t="shared" si="89"/>
        <v>0</v>
      </c>
      <c r="L297" s="11">
        <f t="shared" si="89"/>
        <v>1945000</v>
      </c>
      <c r="M297" s="11">
        <f t="shared" si="89"/>
        <v>1945000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149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327</v>
      </c>
      <c r="C299" s="9" t="s">
        <v>318</v>
      </c>
      <c r="D299" s="9" t="s">
        <v>172</v>
      </c>
      <c r="E299" s="9" t="s">
        <v>145</v>
      </c>
      <c r="F299" s="11">
        <f>SUM(G299,H299)</f>
        <v>4300000</v>
      </c>
      <c r="G299" s="11">
        <v>4300000</v>
      </c>
      <c r="H299" s="11">
        <v>0</v>
      </c>
      <c r="I299" s="11">
        <f>SUM(J299,K299)</f>
        <v>4500000</v>
      </c>
      <c r="J299" s="11">
        <v>4500000</v>
      </c>
      <c r="K299" s="11">
        <v>0</v>
      </c>
      <c r="L299" s="11">
        <f>SUM(M299,N299)</f>
        <v>1945000</v>
      </c>
      <c r="M299" s="11">
        <v>1945000</v>
      </c>
      <c r="N299" s="11">
        <v>0</v>
      </c>
    </row>
    <row r="300" spans="1:14" ht="39.950000000000003" customHeight="1" x14ac:dyDescent="0.25">
      <c r="A300" s="9">
        <v>3080</v>
      </c>
      <c r="B300" s="10" t="s">
        <v>328</v>
      </c>
      <c r="C300" s="9" t="s">
        <v>318</v>
      </c>
      <c r="D300" s="9" t="s">
        <v>174</v>
      </c>
      <c r="E300" s="9" t="s">
        <v>146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149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328</v>
      </c>
      <c r="C302" s="9" t="s">
        <v>318</v>
      </c>
      <c r="D302" s="9" t="s">
        <v>174</v>
      </c>
      <c r="E302" s="9" t="s">
        <v>145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149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329</v>
      </c>
      <c r="C304" s="9" t="s">
        <v>318</v>
      </c>
      <c r="D304" s="9" t="s">
        <v>244</v>
      </c>
      <c r="E304" s="9" t="s">
        <v>146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149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329</v>
      </c>
      <c r="C306" s="9" t="s">
        <v>318</v>
      </c>
      <c r="D306" s="9" t="s">
        <v>244</v>
      </c>
      <c r="E306" s="9" t="s">
        <v>145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330</v>
      </c>
      <c r="C307" s="9" t="s">
        <v>318</v>
      </c>
      <c r="D307" s="9" t="s">
        <v>244</v>
      </c>
      <c r="E307" s="9" t="s">
        <v>152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331</v>
      </c>
      <c r="C308" s="9" t="s">
        <v>332</v>
      </c>
      <c r="D308" s="9" t="s">
        <v>146</v>
      </c>
      <c r="E308" s="9" t="s">
        <v>146</v>
      </c>
      <c r="F308" s="11">
        <f t="shared" ref="F308:N308" si="92">SUM(F310)</f>
        <v>7510000</v>
      </c>
      <c r="G308" s="11">
        <f t="shared" si="92"/>
        <v>7510000</v>
      </c>
      <c r="H308" s="11">
        <f t="shared" si="92"/>
        <v>0</v>
      </c>
      <c r="I308" s="11">
        <f t="shared" si="92"/>
        <v>7510000</v>
      </c>
      <c r="J308" s="11">
        <f t="shared" si="92"/>
        <v>7510000</v>
      </c>
      <c r="K308" s="11">
        <f t="shared" si="92"/>
        <v>0</v>
      </c>
      <c r="L308" s="11">
        <f t="shared" si="92"/>
        <v>5706747</v>
      </c>
      <c r="M308" s="11">
        <f t="shared" si="92"/>
        <v>5706747</v>
      </c>
      <c r="N308" s="11">
        <f t="shared" si="92"/>
        <v>0</v>
      </c>
    </row>
    <row r="309" spans="1:14" ht="39.950000000000003" customHeight="1" x14ac:dyDescent="0.25">
      <c r="A309" s="9"/>
      <c r="B309" s="10" t="s">
        <v>149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333</v>
      </c>
      <c r="C310" s="9" t="s">
        <v>332</v>
      </c>
      <c r="D310" s="9" t="s">
        <v>145</v>
      </c>
      <c r="E310" s="9" t="s">
        <v>146</v>
      </c>
      <c r="F310" s="11">
        <f t="shared" ref="F310:N310" si="93">SUM(F312)</f>
        <v>7510000</v>
      </c>
      <c r="G310" s="11">
        <f t="shared" si="93"/>
        <v>7510000</v>
      </c>
      <c r="H310" s="11">
        <f t="shared" si="93"/>
        <v>0</v>
      </c>
      <c r="I310" s="11">
        <f t="shared" si="93"/>
        <v>7510000</v>
      </c>
      <c r="J310" s="11">
        <f t="shared" si="93"/>
        <v>7510000</v>
      </c>
      <c r="K310" s="11">
        <f t="shared" si="93"/>
        <v>0</v>
      </c>
      <c r="L310" s="11">
        <f t="shared" si="93"/>
        <v>5706747</v>
      </c>
      <c r="M310" s="11">
        <f t="shared" si="93"/>
        <v>5706747</v>
      </c>
      <c r="N310" s="11">
        <f t="shared" si="93"/>
        <v>0</v>
      </c>
    </row>
    <row r="311" spans="1:14" ht="39.950000000000003" customHeight="1" x14ac:dyDescent="0.25">
      <c r="A311" s="9"/>
      <c r="B311" s="10" t="s">
        <v>149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334</v>
      </c>
      <c r="C312" s="9" t="s">
        <v>332</v>
      </c>
      <c r="D312" s="9" t="s">
        <v>145</v>
      </c>
      <c r="E312" s="9" t="s">
        <v>152</v>
      </c>
      <c r="F312" s="11">
        <v>7510000</v>
      </c>
      <c r="G312" s="11">
        <v>7510000</v>
      </c>
      <c r="H312" s="11">
        <v>0</v>
      </c>
      <c r="I312" s="11">
        <v>7510000</v>
      </c>
      <c r="J312" s="11">
        <v>7510000</v>
      </c>
      <c r="K312" s="11">
        <v>0</v>
      </c>
      <c r="L312" s="11">
        <v>5706747</v>
      </c>
      <c r="M312" s="11">
        <v>5706747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SheetLayoutView="100" workbookViewId="0"/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 t="s">
        <v>335</v>
      </c>
      <c r="C8" s="5"/>
      <c r="D8" s="5" t="s">
        <v>336</v>
      </c>
      <c r="E8" s="5"/>
      <c r="F8" s="5"/>
      <c r="G8" s="5" t="s">
        <v>337</v>
      </c>
      <c r="H8" s="5"/>
      <c r="I8" s="5"/>
      <c r="J8" s="5" t="s">
        <v>338</v>
      </c>
      <c r="K8" s="5"/>
      <c r="L8" s="5"/>
    </row>
    <row r="9" spans="1:12" ht="39.950000000000003" customHeight="1" x14ac:dyDescent="0.25">
      <c r="A9" s="6" t="s">
        <v>339</v>
      </c>
      <c r="B9" s="7"/>
      <c r="C9" s="6"/>
      <c r="D9" s="6" t="s">
        <v>340</v>
      </c>
      <c r="E9" s="6" t="s">
        <v>341</v>
      </c>
      <c r="F9" s="6"/>
      <c r="G9" s="6" t="s">
        <v>342</v>
      </c>
      <c r="H9" s="6" t="s">
        <v>343</v>
      </c>
      <c r="I9" s="6"/>
      <c r="J9" s="6" t="s">
        <v>344</v>
      </c>
      <c r="K9" s="5" t="s">
        <v>345</v>
      </c>
      <c r="L9" s="5"/>
    </row>
    <row r="10" spans="1:12" ht="20.100000000000001" customHeight="1" x14ac:dyDescent="0.25">
      <c r="A10" s="6" t="s">
        <v>11</v>
      </c>
      <c r="B10" s="6" t="s">
        <v>346</v>
      </c>
      <c r="C10" s="6" t="s">
        <v>11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348</v>
      </c>
      <c r="C12" s="9"/>
      <c r="D12" s="11">
        <f t="shared" ref="D12:L12" si="0">SUM(D14,D167,D202)</f>
        <v>173528817.59999999</v>
      </c>
      <c r="E12" s="11">
        <f t="shared" si="0"/>
        <v>150272135</v>
      </c>
      <c r="F12" s="11">
        <f t="shared" si="0"/>
        <v>23256682.600000001</v>
      </c>
      <c r="G12" s="11">
        <f t="shared" si="0"/>
        <v>195584817.59999999</v>
      </c>
      <c r="H12" s="11">
        <f t="shared" si="0"/>
        <v>153328135</v>
      </c>
      <c r="I12" s="11">
        <f t="shared" si="0"/>
        <v>42256682.600000001</v>
      </c>
      <c r="J12" s="11">
        <f t="shared" si="0"/>
        <v>167309243</v>
      </c>
      <c r="K12" s="11">
        <f t="shared" si="0"/>
        <v>141968874</v>
      </c>
      <c r="L12" s="11">
        <f t="shared" si="0"/>
        <v>25340369</v>
      </c>
    </row>
    <row r="13" spans="1:12" ht="39.950000000000003" customHeight="1" x14ac:dyDescent="0.25">
      <c r="A13" s="9"/>
      <c r="B13" s="10" t="s">
        <v>349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350</v>
      </c>
      <c r="C14" s="9" t="s">
        <v>351</v>
      </c>
      <c r="D14" s="11">
        <f t="shared" ref="D14:L14" si="1">SUM(D16,D29,D72,D87,D97,D123,D138)</f>
        <v>150272135</v>
      </c>
      <c r="E14" s="11">
        <f t="shared" si="1"/>
        <v>150272135</v>
      </c>
      <c r="F14" s="11">
        <f t="shared" si="1"/>
        <v>0</v>
      </c>
      <c r="G14" s="11">
        <f t="shared" si="1"/>
        <v>153328135</v>
      </c>
      <c r="H14" s="11">
        <f t="shared" si="1"/>
        <v>153328135</v>
      </c>
      <c r="I14" s="11">
        <f t="shared" si="1"/>
        <v>0</v>
      </c>
      <c r="J14" s="11">
        <f t="shared" si="1"/>
        <v>141968874</v>
      </c>
      <c r="K14" s="11">
        <f t="shared" si="1"/>
        <v>141968874</v>
      </c>
      <c r="L14" s="11">
        <f t="shared" si="1"/>
        <v>0</v>
      </c>
    </row>
    <row r="15" spans="1:12" ht="39.950000000000003" customHeight="1" x14ac:dyDescent="0.25">
      <c r="A15" s="9"/>
      <c r="B15" s="10" t="s">
        <v>349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352</v>
      </c>
      <c r="C16" s="9" t="s">
        <v>351</v>
      </c>
      <c r="D16" s="11">
        <f>SUM(D18,D23,D26)</f>
        <v>72000000</v>
      </c>
      <c r="E16" s="11">
        <f>SUM(E18,E23,E26)</f>
        <v>72000000</v>
      </c>
      <c r="F16" s="11" t="s">
        <v>23</v>
      </c>
      <c r="G16" s="11">
        <f>SUM(G18,G23,G26)</f>
        <v>72000000</v>
      </c>
      <c r="H16" s="11">
        <f>SUM(H18,H23,H26)</f>
        <v>72000000</v>
      </c>
      <c r="I16" s="11" t="s">
        <v>23</v>
      </c>
      <c r="J16" s="11">
        <f>SUM(J18,J23,J26)</f>
        <v>71160956</v>
      </c>
      <c r="K16" s="11">
        <f>SUM(K18,K23,K26)</f>
        <v>71160956</v>
      </c>
      <c r="L16" s="11" t="s">
        <v>23</v>
      </c>
    </row>
    <row r="17" spans="1:12" ht="39.950000000000003" customHeight="1" x14ac:dyDescent="0.25">
      <c r="A17" s="9"/>
      <c r="B17" s="10" t="s">
        <v>349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353</v>
      </c>
      <c r="C18" s="9" t="s">
        <v>351</v>
      </c>
      <c r="D18" s="11">
        <f>SUM(D20:D22)</f>
        <v>72000000</v>
      </c>
      <c r="E18" s="11">
        <f>SUM(E20:E22)</f>
        <v>72000000</v>
      </c>
      <c r="F18" s="11" t="s">
        <v>23</v>
      </c>
      <c r="G18" s="11">
        <f>SUM(G20:G22)</f>
        <v>72000000</v>
      </c>
      <c r="H18" s="11">
        <f>SUM(H20:H22)</f>
        <v>72000000</v>
      </c>
      <c r="I18" s="11" t="s">
        <v>23</v>
      </c>
      <c r="J18" s="11">
        <f>SUM(J20:J22)</f>
        <v>71160956</v>
      </c>
      <c r="K18" s="11">
        <f>SUM(K20:K22)</f>
        <v>71160956</v>
      </c>
      <c r="L18" s="11" t="s">
        <v>23</v>
      </c>
    </row>
    <row r="19" spans="1:12" ht="39.950000000000003" customHeight="1" x14ac:dyDescent="0.25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4111</v>
      </c>
      <c r="B20" s="10" t="s">
        <v>354</v>
      </c>
      <c r="C20" s="9" t="s">
        <v>355</v>
      </c>
      <c r="D20" s="11">
        <f>SUM(E20,F20)</f>
        <v>72000000</v>
      </c>
      <c r="E20" s="11">
        <v>72000000</v>
      </c>
      <c r="F20" s="11" t="s">
        <v>23</v>
      </c>
      <c r="G20" s="11">
        <f>SUM(H20,I20)</f>
        <v>72000000</v>
      </c>
      <c r="H20" s="11">
        <v>72000000</v>
      </c>
      <c r="I20" s="11" t="s">
        <v>23</v>
      </c>
      <c r="J20" s="11">
        <f>SUM(K20,L20)</f>
        <v>71160956</v>
      </c>
      <c r="K20" s="11">
        <v>71160956</v>
      </c>
      <c r="L20" s="11" t="s">
        <v>23</v>
      </c>
    </row>
    <row r="21" spans="1:12" ht="39.950000000000003" customHeight="1" x14ac:dyDescent="0.25">
      <c r="A21" s="9">
        <v>4112</v>
      </c>
      <c r="B21" s="10" t="s">
        <v>356</v>
      </c>
      <c r="C21" s="9" t="s">
        <v>357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 x14ac:dyDescent="0.25">
      <c r="A22" s="9">
        <v>4114</v>
      </c>
      <c r="B22" s="10" t="s">
        <v>358</v>
      </c>
      <c r="C22" s="9" t="s">
        <v>359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4120</v>
      </c>
      <c r="B23" s="10" t="s">
        <v>360</v>
      </c>
      <c r="C23" s="9" t="s">
        <v>351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149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361</v>
      </c>
      <c r="C25" s="9" t="s">
        <v>362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363</v>
      </c>
      <c r="C26" s="9" t="s">
        <v>351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364</v>
      </c>
      <c r="C28" s="9" t="s">
        <v>365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366</v>
      </c>
      <c r="C29" s="9" t="s">
        <v>351</v>
      </c>
      <c r="D29" s="11">
        <f>SUM(D31,D40,D45,D55,D58,D62)</f>
        <v>32034035</v>
      </c>
      <c r="E29" s="11">
        <f>SUM(E31,E40,E45,E55,E58,E62)</f>
        <v>32034035</v>
      </c>
      <c r="F29" s="11" t="s">
        <v>23</v>
      </c>
      <c r="G29" s="11">
        <f>SUM(G31,G40,G45,G55,G58,G62)</f>
        <v>33594000</v>
      </c>
      <c r="H29" s="11">
        <f>SUM(H31,H40,H45,H55,H58,H62)</f>
        <v>33594000</v>
      </c>
      <c r="I29" s="11" t="s">
        <v>23</v>
      </c>
      <c r="J29" s="11">
        <f>SUM(J31,J40,J45,J55,J58,J62)</f>
        <v>27708093</v>
      </c>
      <c r="K29" s="11">
        <f>SUM(K31,K40,K45,K55,K58,K62)</f>
        <v>27708093</v>
      </c>
      <c r="L29" s="11" t="s">
        <v>23</v>
      </c>
    </row>
    <row r="30" spans="1:12" ht="39.950000000000003" customHeight="1" x14ac:dyDescent="0.25">
      <c r="A30" s="9"/>
      <c r="B30" s="10" t="s">
        <v>349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367</v>
      </c>
      <c r="C31" s="9" t="s">
        <v>351</v>
      </c>
      <c r="D31" s="11">
        <f>SUM(D33:D39)</f>
        <v>14410000</v>
      </c>
      <c r="E31" s="11">
        <f>SUM(E33:E39)</f>
        <v>14410000</v>
      </c>
      <c r="F31" s="11" t="s">
        <v>23</v>
      </c>
      <c r="G31" s="11">
        <f>SUM(G33:G39)</f>
        <v>12631000</v>
      </c>
      <c r="H31" s="11">
        <f>SUM(H33:H39)</f>
        <v>12631000</v>
      </c>
      <c r="I31" s="11" t="s">
        <v>23</v>
      </c>
      <c r="J31" s="11">
        <f>SUM(J33:J39)</f>
        <v>11026930</v>
      </c>
      <c r="K31" s="11">
        <f>SUM(K33:K39)</f>
        <v>11026930</v>
      </c>
      <c r="L31" s="11" t="s">
        <v>23</v>
      </c>
    </row>
    <row r="32" spans="1:12" ht="39.950000000000003" customHeight="1" x14ac:dyDescent="0.25">
      <c r="A32" s="9"/>
      <c r="B32" s="10" t="s">
        <v>149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368</v>
      </c>
      <c r="C33" s="9" t="s">
        <v>369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4212</v>
      </c>
      <c r="B34" s="10" t="s">
        <v>370</v>
      </c>
      <c r="C34" s="9" t="s">
        <v>371</v>
      </c>
      <c r="D34" s="11">
        <f t="shared" si="2"/>
        <v>4350000</v>
      </c>
      <c r="E34" s="11">
        <v>4350000</v>
      </c>
      <c r="F34" s="11" t="s">
        <v>23</v>
      </c>
      <c r="G34" s="11">
        <f t="shared" si="3"/>
        <v>3550000</v>
      </c>
      <c r="H34" s="11">
        <v>3550000</v>
      </c>
      <c r="I34" s="11" t="s">
        <v>23</v>
      </c>
      <c r="J34" s="11">
        <f t="shared" si="4"/>
        <v>2549532</v>
      </c>
      <c r="K34" s="11">
        <v>2549532</v>
      </c>
      <c r="L34" s="11" t="s">
        <v>23</v>
      </c>
    </row>
    <row r="35" spans="1:12" ht="39.950000000000003" customHeight="1" x14ac:dyDescent="0.25">
      <c r="A35" s="9">
        <v>4213</v>
      </c>
      <c r="B35" s="10" t="s">
        <v>372</v>
      </c>
      <c r="C35" s="9" t="s">
        <v>373</v>
      </c>
      <c r="D35" s="11">
        <f t="shared" si="2"/>
        <v>7100000</v>
      </c>
      <c r="E35" s="11">
        <v>7100000</v>
      </c>
      <c r="F35" s="11" t="s">
        <v>23</v>
      </c>
      <c r="G35" s="11">
        <f t="shared" si="3"/>
        <v>7011000</v>
      </c>
      <c r="H35" s="11">
        <v>7011000</v>
      </c>
      <c r="I35" s="11" t="s">
        <v>23</v>
      </c>
      <c r="J35" s="11">
        <f t="shared" si="4"/>
        <v>6605681</v>
      </c>
      <c r="K35" s="11">
        <v>6605681</v>
      </c>
      <c r="L35" s="11" t="s">
        <v>23</v>
      </c>
    </row>
    <row r="36" spans="1:12" ht="39.950000000000003" customHeight="1" x14ac:dyDescent="0.25">
      <c r="A36" s="9">
        <v>4214</v>
      </c>
      <c r="B36" s="10" t="s">
        <v>374</v>
      </c>
      <c r="C36" s="9" t="s">
        <v>375</v>
      </c>
      <c r="D36" s="11">
        <f t="shared" si="2"/>
        <v>1800000</v>
      </c>
      <c r="E36" s="11">
        <v>1800000</v>
      </c>
      <c r="F36" s="11" t="s">
        <v>23</v>
      </c>
      <c r="G36" s="11">
        <f t="shared" si="3"/>
        <v>990000</v>
      </c>
      <c r="H36" s="11">
        <v>990000</v>
      </c>
      <c r="I36" s="11" t="s">
        <v>23</v>
      </c>
      <c r="J36" s="11">
        <f t="shared" si="4"/>
        <v>825717</v>
      </c>
      <c r="K36" s="11">
        <v>825717</v>
      </c>
      <c r="L36" s="11" t="s">
        <v>23</v>
      </c>
    </row>
    <row r="37" spans="1:12" ht="39.950000000000003" customHeight="1" x14ac:dyDescent="0.25">
      <c r="A37" s="9">
        <v>4215</v>
      </c>
      <c r="B37" s="10" t="s">
        <v>376</v>
      </c>
      <c r="C37" s="9" t="s">
        <v>377</v>
      </c>
      <c r="D37" s="11">
        <f t="shared" si="2"/>
        <v>200000</v>
      </c>
      <c r="E37" s="11">
        <v>200000</v>
      </c>
      <c r="F37" s="11" t="s">
        <v>23</v>
      </c>
      <c r="G37" s="11">
        <f t="shared" si="3"/>
        <v>120000</v>
      </c>
      <c r="H37" s="11">
        <v>120000</v>
      </c>
      <c r="I37" s="11" t="s">
        <v>23</v>
      </c>
      <c r="J37" s="11">
        <f t="shared" si="4"/>
        <v>86000</v>
      </c>
      <c r="K37" s="11">
        <v>86000</v>
      </c>
      <c r="L37" s="11" t="s">
        <v>23</v>
      </c>
    </row>
    <row r="38" spans="1:12" ht="39.950000000000003" customHeight="1" x14ac:dyDescent="0.25">
      <c r="A38" s="9">
        <v>4216</v>
      </c>
      <c r="B38" s="10" t="s">
        <v>378</v>
      </c>
      <c r="C38" s="9" t="s">
        <v>379</v>
      </c>
      <c r="D38" s="11">
        <f t="shared" si="2"/>
        <v>960000</v>
      </c>
      <c r="E38" s="11">
        <v>960000</v>
      </c>
      <c r="F38" s="11" t="s">
        <v>23</v>
      </c>
      <c r="G38" s="11">
        <f t="shared" si="3"/>
        <v>960000</v>
      </c>
      <c r="H38" s="11">
        <v>960000</v>
      </c>
      <c r="I38" s="11" t="s">
        <v>23</v>
      </c>
      <c r="J38" s="11">
        <f t="shared" si="4"/>
        <v>960000</v>
      </c>
      <c r="K38" s="11">
        <v>960000</v>
      </c>
      <c r="L38" s="11" t="s">
        <v>23</v>
      </c>
    </row>
    <row r="39" spans="1:12" ht="39.950000000000003" customHeight="1" x14ac:dyDescent="0.25">
      <c r="A39" s="9">
        <v>4217</v>
      </c>
      <c r="B39" s="10" t="s">
        <v>380</v>
      </c>
      <c r="C39" s="9" t="s">
        <v>381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382</v>
      </c>
      <c r="C40" s="9" t="s">
        <v>351</v>
      </c>
      <c r="D40" s="11">
        <f>SUM(D42:D44)</f>
        <v>1680000</v>
      </c>
      <c r="E40" s="11">
        <f>SUM(E42:E44)</f>
        <v>1680000</v>
      </c>
      <c r="F40" s="11" t="s">
        <v>23</v>
      </c>
      <c r="G40" s="11">
        <f>SUM(G42:G44)</f>
        <v>1680000</v>
      </c>
      <c r="H40" s="11">
        <f>SUM(H42:H44)</f>
        <v>1680000</v>
      </c>
      <c r="I40" s="11" t="s">
        <v>23</v>
      </c>
      <c r="J40" s="11">
        <f>SUM(J42:J44)</f>
        <v>1222000</v>
      </c>
      <c r="K40" s="11">
        <f>SUM(K42:K44)</f>
        <v>1222000</v>
      </c>
      <c r="L40" s="11" t="s">
        <v>23</v>
      </c>
    </row>
    <row r="41" spans="1:12" ht="39.950000000000003" customHeight="1" x14ac:dyDescent="0.25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4221</v>
      </c>
      <c r="B42" s="10" t="s">
        <v>383</v>
      </c>
      <c r="C42" s="9" t="s">
        <v>384</v>
      </c>
      <c r="D42" s="11">
        <f>SUM(E42,F42)</f>
        <v>1680000</v>
      </c>
      <c r="E42" s="11">
        <v>1680000</v>
      </c>
      <c r="F42" s="11" t="s">
        <v>23</v>
      </c>
      <c r="G42" s="11">
        <f>SUM(H42,I42)</f>
        <v>1680000</v>
      </c>
      <c r="H42" s="11">
        <v>1680000</v>
      </c>
      <c r="I42" s="11" t="s">
        <v>23</v>
      </c>
      <c r="J42" s="11">
        <f>SUM(K42,L42)</f>
        <v>1222000</v>
      </c>
      <c r="K42" s="11">
        <v>1222000</v>
      </c>
      <c r="L42" s="11" t="s">
        <v>23</v>
      </c>
    </row>
    <row r="43" spans="1:12" ht="39.950000000000003" customHeight="1" x14ac:dyDescent="0.25">
      <c r="A43" s="9">
        <v>4222</v>
      </c>
      <c r="B43" s="10" t="s">
        <v>385</v>
      </c>
      <c r="C43" s="9" t="s">
        <v>386</v>
      </c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4223</v>
      </c>
      <c r="B44" s="10" t="s">
        <v>387</v>
      </c>
      <c r="C44" s="9" t="s">
        <v>388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389</v>
      </c>
      <c r="C45" s="9" t="s">
        <v>23</v>
      </c>
      <c r="D45" s="11">
        <f>SUM(D47:D54)</f>
        <v>3564035</v>
      </c>
      <c r="E45" s="11">
        <f>SUM(E47:E54)</f>
        <v>3564035</v>
      </c>
      <c r="F45" s="11" t="s">
        <v>23</v>
      </c>
      <c r="G45" s="11">
        <f>SUM(G47:G54)</f>
        <v>5751000</v>
      </c>
      <c r="H45" s="11">
        <f>SUM(H47:H54)</f>
        <v>5751000</v>
      </c>
      <c r="I45" s="11" t="s">
        <v>23</v>
      </c>
      <c r="J45" s="11">
        <f>SUM(J47:J54)</f>
        <v>4788560</v>
      </c>
      <c r="K45" s="11">
        <f>SUM(K47:K54)</f>
        <v>4788560</v>
      </c>
      <c r="L45" s="11" t="s">
        <v>23</v>
      </c>
    </row>
    <row r="46" spans="1:12" ht="39.950000000000003" customHeight="1" x14ac:dyDescent="0.25">
      <c r="A46" s="9"/>
      <c r="B46" s="10" t="s">
        <v>149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390</v>
      </c>
      <c r="C47" s="9" t="s">
        <v>391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392</v>
      </c>
      <c r="C48" s="9" t="s">
        <v>393</v>
      </c>
      <c r="D48" s="11">
        <f t="shared" si="5"/>
        <v>604035</v>
      </c>
      <c r="E48" s="11">
        <v>604035</v>
      </c>
      <c r="F48" s="11" t="s">
        <v>23</v>
      </c>
      <c r="G48" s="11">
        <f t="shared" si="6"/>
        <v>216000</v>
      </c>
      <c r="H48" s="11">
        <v>216000</v>
      </c>
      <c r="I48" s="11" t="s">
        <v>23</v>
      </c>
      <c r="J48" s="11">
        <f t="shared" si="7"/>
        <v>144000</v>
      </c>
      <c r="K48" s="11">
        <v>144000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394</v>
      </c>
      <c r="C49" s="9" t="s">
        <v>395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 x14ac:dyDescent="0.25">
      <c r="A50" s="9">
        <v>4234</v>
      </c>
      <c r="B50" s="10" t="s">
        <v>396</v>
      </c>
      <c r="C50" s="9" t="s">
        <v>397</v>
      </c>
      <c r="D50" s="11">
        <f t="shared" si="5"/>
        <v>860000</v>
      </c>
      <c r="E50" s="11">
        <v>860000</v>
      </c>
      <c r="F50" s="11" t="s">
        <v>23</v>
      </c>
      <c r="G50" s="11">
        <f t="shared" si="6"/>
        <v>600000</v>
      </c>
      <c r="H50" s="11">
        <v>600000</v>
      </c>
      <c r="I50" s="11" t="s">
        <v>23</v>
      </c>
      <c r="J50" s="11">
        <f t="shared" si="7"/>
        <v>359760</v>
      </c>
      <c r="K50" s="11">
        <v>359760</v>
      </c>
      <c r="L50" s="11" t="s">
        <v>23</v>
      </c>
    </row>
    <row r="51" spans="1:12" ht="39.950000000000003" customHeight="1" x14ac:dyDescent="0.25">
      <c r="A51" s="9">
        <v>4235</v>
      </c>
      <c r="B51" s="10" t="s">
        <v>398</v>
      </c>
      <c r="C51" s="9" t="s">
        <v>399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400</v>
      </c>
      <c r="C52" s="9" t="s">
        <v>401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402</v>
      </c>
      <c r="C53" s="9" t="s">
        <v>403</v>
      </c>
      <c r="D53" s="11">
        <f t="shared" si="5"/>
        <v>0</v>
      </c>
      <c r="E53" s="11">
        <v>0</v>
      </c>
      <c r="F53" s="11" t="s">
        <v>23</v>
      </c>
      <c r="G53" s="11">
        <f t="shared" si="6"/>
        <v>995000</v>
      </c>
      <c r="H53" s="11">
        <v>995000</v>
      </c>
      <c r="I53" s="11" t="s">
        <v>23</v>
      </c>
      <c r="J53" s="11">
        <f t="shared" si="7"/>
        <v>994000</v>
      </c>
      <c r="K53" s="11">
        <v>994000</v>
      </c>
      <c r="L53" s="11" t="s">
        <v>23</v>
      </c>
    </row>
    <row r="54" spans="1:12" ht="39.950000000000003" customHeight="1" x14ac:dyDescent="0.25">
      <c r="A54" s="9">
        <v>4238</v>
      </c>
      <c r="B54" s="10" t="s">
        <v>404</v>
      </c>
      <c r="C54" s="9" t="s">
        <v>405</v>
      </c>
      <c r="D54" s="11">
        <f t="shared" si="5"/>
        <v>2100000</v>
      </c>
      <c r="E54" s="11">
        <v>2100000</v>
      </c>
      <c r="F54" s="11" t="s">
        <v>23</v>
      </c>
      <c r="G54" s="11">
        <f t="shared" si="6"/>
        <v>3940000</v>
      </c>
      <c r="H54" s="11">
        <v>3940000</v>
      </c>
      <c r="I54" s="11" t="s">
        <v>23</v>
      </c>
      <c r="J54" s="11">
        <f t="shared" si="7"/>
        <v>3290800</v>
      </c>
      <c r="K54" s="11">
        <v>3290800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406</v>
      </c>
      <c r="C55" s="9" t="s">
        <v>351</v>
      </c>
      <c r="D55" s="11">
        <f>SUM(D57)</f>
        <v>1620000</v>
      </c>
      <c r="E55" s="11">
        <f>SUM(E57)</f>
        <v>1620000</v>
      </c>
      <c r="F55" s="11" t="s">
        <v>23</v>
      </c>
      <c r="G55" s="11">
        <f>SUM(G57)</f>
        <v>1794000</v>
      </c>
      <c r="H55" s="11">
        <f>SUM(H57)</f>
        <v>1794000</v>
      </c>
      <c r="I55" s="11" t="s">
        <v>23</v>
      </c>
      <c r="J55" s="11">
        <f>SUM(J57)</f>
        <v>1568750</v>
      </c>
      <c r="K55" s="11">
        <f>SUM(K57)</f>
        <v>1568750</v>
      </c>
      <c r="L55" s="11" t="s">
        <v>23</v>
      </c>
    </row>
    <row r="56" spans="1:12" ht="39.950000000000003" customHeight="1" x14ac:dyDescent="0.25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407</v>
      </c>
      <c r="C57" s="9" t="s">
        <v>408</v>
      </c>
      <c r="D57" s="11">
        <f>SUM(E57,F57)</f>
        <v>1620000</v>
      </c>
      <c r="E57" s="11">
        <v>1620000</v>
      </c>
      <c r="F57" s="11" t="s">
        <v>23</v>
      </c>
      <c r="G57" s="11">
        <f>SUM(H57,I57)</f>
        <v>1794000</v>
      </c>
      <c r="H57" s="11">
        <v>1794000</v>
      </c>
      <c r="I57" s="11" t="s">
        <v>23</v>
      </c>
      <c r="J57" s="11">
        <f>SUM(K57,L57)</f>
        <v>1568750</v>
      </c>
      <c r="K57" s="11">
        <v>1568750</v>
      </c>
      <c r="L57" s="11" t="s">
        <v>23</v>
      </c>
    </row>
    <row r="58" spans="1:12" ht="39.950000000000003" customHeight="1" x14ac:dyDescent="0.25">
      <c r="A58" s="9">
        <v>4250</v>
      </c>
      <c r="B58" s="10" t="s">
        <v>409</v>
      </c>
      <c r="C58" s="9" t="s">
        <v>351</v>
      </c>
      <c r="D58" s="11">
        <f>SUM(D60:D61)</f>
        <v>500000</v>
      </c>
      <c r="E58" s="11">
        <f>SUM(E60:E61)</f>
        <v>500000</v>
      </c>
      <c r="F58" s="11" t="s">
        <v>23</v>
      </c>
      <c r="G58" s="11">
        <f>SUM(G60:G61)</f>
        <v>650000</v>
      </c>
      <c r="H58" s="11">
        <f>SUM(H60:H61)</f>
        <v>650000</v>
      </c>
      <c r="I58" s="11" t="s">
        <v>23</v>
      </c>
      <c r="J58" s="11">
        <f>SUM(J60:J61)</f>
        <v>587000</v>
      </c>
      <c r="K58" s="11">
        <f>SUM(K60:K61)</f>
        <v>587000</v>
      </c>
      <c r="L58" s="11" t="s">
        <v>23</v>
      </c>
    </row>
    <row r="59" spans="1:12" ht="39.950000000000003" customHeight="1" x14ac:dyDescent="0.25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410</v>
      </c>
      <c r="C60" s="9" t="s">
        <v>411</v>
      </c>
      <c r="D60" s="11">
        <f>SUM(E60,F60)</f>
        <v>0</v>
      </c>
      <c r="E60" s="11">
        <v>0</v>
      </c>
      <c r="F60" s="11" t="s">
        <v>23</v>
      </c>
      <c r="G60" s="11">
        <f>SUM(H60,I60)</f>
        <v>0</v>
      </c>
      <c r="H60" s="11">
        <v>0</v>
      </c>
      <c r="I60" s="11" t="s">
        <v>23</v>
      </c>
      <c r="J60" s="11">
        <f>SUM(K60,L60)</f>
        <v>0</v>
      </c>
      <c r="K60" s="11">
        <v>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412</v>
      </c>
      <c r="C61" s="9" t="s">
        <v>413</v>
      </c>
      <c r="D61" s="11">
        <f>SUM(E61,F61)</f>
        <v>500000</v>
      </c>
      <c r="E61" s="11">
        <v>500000</v>
      </c>
      <c r="F61" s="11" t="s">
        <v>23</v>
      </c>
      <c r="G61" s="11">
        <f>SUM(H61,I61)</f>
        <v>650000</v>
      </c>
      <c r="H61" s="11">
        <v>650000</v>
      </c>
      <c r="I61" s="11" t="s">
        <v>23</v>
      </c>
      <c r="J61" s="11">
        <f>SUM(K61,L61)</f>
        <v>587000</v>
      </c>
      <c r="K61" s="11">
        <v>587000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414</v>
      </c>
      <c r="C62" s="9" t="s">
        <v>351</v>
      </c>
      <c r="D62" s="11">
        <f>SUM(D64:D71)</f>
        <v>10260000</v>
      </c>
      <c r="E62" s="11">
        <f>SUM(E64:E71)</f>
        <v>10260000</v>
      </c>
      <c r="F62" s="11" t="s">
        <v>23</v>
      </c>
      <c r="G62" s="11">
        <f>SUM(G64:G71)</f>
        <v>11088000</v>
      </c>
      <c r="H62" s="11">
        <f>SUM(H64:H71)</f>
        <v>11088000</v>
      </c>
      <c r="I62" s="11" t="s">
        <v>23</v>
      </c>
      <c r="J62" s="11">
        <f>SUM(J64:J71)</f>
        <v>8514853</v>
      </c>
      <c r="K62" s="11">
        <f>SUM(K64:K71)</f>
        <v>8514853</v>
      </c>
      <c r="L62" s="11" t="s">
        <v>23</v>
      </c>
    </row>
    <row r="63" spans="1:12" ht="39.950000000000003" customHeight="1" x14ac:dyDescent="0.25">
      <c r="A63" s="9"/>
      <c r="B63" s="10" t="s">
        <v>149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415</v>
      </c>
      <c r="C64" s="9" t="s">
        <v>416</v>
      </c>
      <c r="D64" s="11">
        <f t="shared" ref="D64:D71" si="8">SUM(E64,F64)</f>
        <v>990000</v>
      </c>
      <c r="E64" s="11">
        <v>990000</v>
      </c>
      <c r="F64" s="11" t="s">
        <v>23</v>
      </c>
      <c r="G64" s="11">
        <f t="shared" ref="G64:G71" si="9">SUM(H64,I64)</f>
        <v>990000</v>
      </c>
      <c r="H64" s="11">
        <v>990000</v>
      </c>
      <c r="I64" s="11" t="s">
        <v>23</v>
      </c>
      <c r="J64" s="11">
        <f t="shared" ref="J64:J71" si="10">SUM(K64,L64)</f>
        <v>724750</v>
      </c>
      <c r="K64" s="11">
        <v>724750</v>
      </c>
      <c r="L64" s="11" t="s">
        <v>23</v>
      </c>
    </row>
    <row r="65" spans="1:12" ht="39.950000000000003" customHeight="1" x14ac:dyDescent="0.25">
      <c r="A65" s="9">
        <v>4262</v>
      </c>
      <c r="B65" s="10" t="s">
        <v>417</v>
      </c>
      <c r="C65" s="9" t="s">
        <v>418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419</v>
      </c>
      <c r="C66" s="9" t="s">
        <v>420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421</v>
      </c>
      <c r="C67" s="9" t="s">
        <v>422</v>
      </c>
      <c r="D67" s="11">
        <f t="shared" si="8"/>
        <v>3500000</v>
      </c>
      <c r="E67" s="11">
        <v>3500000</v>
      </c>
      <c r="F67" s="11" t="s">
        <v>23</v>
      </c>
      <c r="G67" s="11">
        <f t="shared" si="9"/>
        <v>4210000</v>
      </c>
      <c r="H67" s="11">
        <v>4210000</v>
      </c>
      <c r="I67" s="11" t="s">
        <v>23</v>
      </c>
      <c r="J67" s="11">
        <f t="shared" si="10"/>
        <v>3590322</v>
      </c>
      <c r="K67" s="11">
        <v>3590322</v>
      </c>
      <c r="L67" s="11" t="s">
        <v>23</v>
      </c>
    </row>
    <row r="68" spans="1:12" ht="39.950000000000003" customHeight="1" x14ac:dyDescent="0.25">
      <c r="A68" s="9">
        <v>4265</v>
      </c>
      <c r="B68" s="10" t="s">
        <v>423</v>
      </c>
      <c r="C68" s="9" t="s">
        <v>424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425</v>
      </c>
      <c r="C69" s="9" t="s">
        <v>426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427</v>
      </c>
      <c r="C70" s="9" t="s">
        <v>428</v>
      </c>
      <c r="D70" s="11">
        <f t="shared" si="8"/>
        <v>980000</v>
      </c>
      <c r="E70" s="11">
        <v>980000</v>
      </c>
      <c r="F70" s="11" t="s">
        <v>23</v>
      </c>
      <c r="G70" s="11">
        <f t="shared" si="9"/>
        <v>500000</v>
      </c>
      <c r="H70" s="11">
        <v>500000</v>
      </c>
      <c r="I70" s="11" t="s">
        <v>23</v>
      </c>
      <c r="J70" s="11">
        <f t="shared" si="10"/>
        <v>251370</v>
      </c>
      <c r="K70" s="11">
        <v>251370</v>
      </c>
      <c r="L70" s="11" t="s">
        <v>23</v>
      </c>
    </row>
    <row r="71" spans="1:12" ht="39.950000000000003" customHeight="1" x14ac:dyDescent="0.25">
      <c r="A71" s="9">
        <v>4268</v>
      </c>
      <c r="B71" s="10" t="s">
        <v>429</v>
      </c>
      <c r="C71" s="9" t="s">
        <v>430</v>
      </c>
      <c r="D71" s="11">
        <f t="shared" si="8"/>
        <v>4790000</v>
      </c>
      <c r="E71" s="11">
        <v>4790000</v>
      </c>
      <c r="F71" s="11" t="s">
        <v>23</v>
      </c>
      <c r="G71" s="11">
        <f t="shared" si="9"/>
        <v>5388000</v>
      </c>
      <c r="H71" s="11">
        <v>5388000</v>
      </c>
      <c r="I71" s="11" t="s">
        <v>23</v>
      </c>
      <c r="J71" s="11">
        <f t="shared" si="10"/>
        <v>3948411</v>
      </c>
      <c r="K71" s="11">
        <v>3948411</v>
      </c>
      <c r="L71" s="11" t="s">
        <v>23</v>
      </c>
    </row>
    <row r="72" spans="1:12" ht="39.950000000000003" customHeight="1" x14ac:dyDescent="0.25">
      <c r="A72" s="9">
        <v>4300</v>
      </c>
      <c r="B72" s="10" t="s">
        <v>431</v>
      </c>
      <c r="C72" s="9" t="s">
        <v>351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349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432</v>
      </c>
      <c r="C74" s="9" t="s">
        <v>351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433</v>
      </c>
      <c r="C76" s="9" t="s">
        <v>434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435</v>
      </c>
      <c r="C77" s="9" t="s">
        <v>436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437</v>
      </c>
      <c r="C78" s="9" t="s">
        <v>351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438</v>
      </c>
      <c r="C80" s="9" t="s">
        <v>439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440</v>
      </c>
      <c r="C81" s="9" t="s">
        <v>441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442</v>
      </c>
      <c r="C82" s="9" t="s">
        <v>351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443</v>
      </c>
      <c r="C84" s="9" t="s">
        <v>444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445</v>
      </c>
      <c r="C85" s="9" t="s">
        <v>446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447</v>
      </c>
      <c r="C86" s="9" t="s">
        <v>448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449</v>
      </c>
      <c r="C87" s="9" t="s">
        <v>351</v>
      </c>
      <c r="D87" s="11">
        <f>SUM(D89,D93)</f>
        <v>32278100</v>
      </c>
      <c r="E87" s="11">
        <f>SUM(E89,E93)</f>
        <v>32278100</v>
      </c>
      <c r="F87" s="11" t="s">
        <v>23</v>
      </c>
      <c r="G87" s="11">
        <f>SUM(G89,G93)</f>
        <v>34778135</v>
      </c>
      <c r="H87" s="11">
        <f>SUM(H89,H93)</f>
        <v>34778135</v>
      </c>
      <c r="I87" s="11" t="s">
        <v>23</v>
      </c>
      <c r="J87" s="11">
        <f>SUM(J89,J93)</f>
        <v>34778038</v>
      </c>
      <c r="K87" s="11">
        <f>SUM(K89,K93)</f>
        <v>34778038</v>
      </c>
      <c r="L87" s="11" t="s">
        <v>23</v>
      </c>
    </row>
    <row r="88" spans="1:12" ht="39.950000000000003" customHeight="1" x14ac:dyDescent="0.25">
      <c r="A88" s="9"/>
      <c r="B88" s="10" t="s">
        <v>349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 x14ac:dyDescent="0.25">
      <c r="A89" s="9">
        <v>4410</v>
      </c>
      <c r="B89" s="10" t="s">
        <v>450</v>
      </c>
      <c r="C89" s="9" t="s">
        <v>351</v>
      </c>
      <c r="D89" s="11">
        <f>SUM(D91:D92)</f>
        <v>32278100</v>
      </c>
      <c r="E89" s="11">
        <f>SUM(E91:E92)</f>
        <v>32278100</v>
      </c>
      <c r="F89" s="11" t="s">
        <v>23</v>
      </c>
      <c r="G89" s="11">
        <f>SUM(G91:G92)</f>
        <v>34778135</v>
      </c>
      <c r="H89" s="11">
        <f>SUM(H91:H92)</f>
        <v>34778135</v>
      </c>
      <c r="I89" s="11" t="s">
        <v>23</v>
      </c>
      <c r="J89" s="11">
        <f>SUM(J91:J92)</f>
        <v>34778038</v>
      </c>
      <c r="K89" s="11">
        <f>SUM(K91:K92)</f>
        <v>34778038</v>
      </c>
      <c r="L89" s="11" t="s">
        <v>23</v>
      </c>
    </row>
    <row r="90" spans="1:12" ht="39.950000000000003" customHeight="1" x14ac:dyDescent="0.25">
      <c r="A90" s="9"/>
      <c r="B90" s="10" t="s">
        <v>149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451</v>
      </c>
      <c r="C91" s="9" t="s">
        <v>452</v>
      </c>
      <c r="D91" s="11">
        <f>SUM(E91,F91)</f>
        <v>32278100</v>
      </c>
      <c r="E91" s="11">
        <v>32278100</v>
      </c>
      <c r="F91" s="11" t="s">
        <v>23</v>
      </c>
      <c r="G91" s="11">
        <f>SUM(H91,I91)</f>
        <v>34778135</v>
      </c>
      <c r="H91" s="11">
        <v>34778135</v>
      </c>
      <c r="I91" s="11" t="s">
        <v>23</v>
      </c>
      <c r="J91" s="11">
        <f>SUM(K91,L91)</f>
        <v>34778038</v>
      </c>
      <c r="K91" s="11">
        <v>34778038</v>
      </c>
      <c r="L91" s="11" t="s">
        <v>23</v>
      </c>
    </row>
    <row r="92" spans="1:12" ht="39.950000000000003" customHeight="1" x14ac:dyDescent="0.25">
      <c r="A92" s="9">
        <v>4412</v>
      </c>
      <c r="B92" s="10" t="s">
        <v>453</v>
      </c>
      <c r="C92" s="9" t="s">
        <v>454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4420</v>
      </c>
      <c r="B93" s="10" t="s">
        <v>455</v>
      </c>
      <c r="C93" s="9" t="s">
        <v>351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456</v>
      </c>
      <c r="C95" s="9" t="s">
        <v>457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458</v>
      </c>
      <c r="C96" s="9" t="s">
        <v>459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 x14ac:dyDescent="0.25">
      <c r="A97" s="9">
        <v>4500</v>
      </c>
      <c r="B97" s="10" t="s">
        <v>460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 x14ac:dyDescent="0.25">
      <c r="A98" s="9"/>
      <c r="B98" s="10" t="s">
        <v>349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461</v>
      </c>
      <c r="C99" s="9" t="s">
        <v>351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462</v>
      </c>
      <c r="C101" s="9" t="s">
        <v>463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464</v>
      </c>
      <c r="C102" s="9" t="s">
        <v>465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466</v>
      </c>
      <c r="C103" s="9" t="s">
        <v>351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149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467</v>
      </c>
      <c r="C105" s="9" t="s">
        <v>468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469</v>
      </c>
      <c r="C106" s="9" t="s">
        <v>470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471</v>
      </c>
      <c r="C107" s="9" t="s">
        <v>351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 x14ac:dyDescent="0.25">
      <c r="A108" s="9"/>
      <c r="B108" s="10" t="s">
        <v>149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472</v>
      </c>
      <c r="C109" s="9" t="s">
        <v>473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474</v>
      </c>
      <c r="C110" s="9" t="s">
        <v>475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476</v>
      </c>
      <c r="C111" s="9" t="s">
        <v>477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478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479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480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481</v>
      </c>
      <c r="C115" s="9" t="s">
        <v>351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 x14ac:dyDescent="0.25">
      <c r="A116" s="9"/>
      <c r="B116" s="10" t="s">
        <v>149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482</v>
      </c>
      <c r="C117" s="9" t="s">
        <v>483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484</v>
      </c>
      <c r="C118" s="9" t="s">
        <v>485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486</v>
      </c>
      <c r="C119" s="9" t="s">
        <v>487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488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479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480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489</v>
      </c>
      <c r="C123" s="9" t="s">
        <v>351</v>
      </c>
      <c r="D123" s="11">
        <f>SUM(D125,D129,D135)</f>
        <v>6100000</v>
      </c>
      <c r="E123" s="11">
        <f>SUM(E125,E129,E135)</f>
        <v>6100000</v>
      </c>
      <c r="F123" s="11" t="s">
        <v>23</v>
      </c>
      <c r="G123" s="11">
        <f>SUM(G125,G129,G135)</f>
        <v>5000000</v>
      </c>
      <c r="H123" s="11">
        <f>SUM(H125,H129,H135)</f>
        <v>5000000</v>
      </c>
      <c r="I123" s="11" t="s">
        <v>23</v>
      </c>
      <c r="J123" s="11">
        <f>SUM(J125,J129,J135)</f>
        <v>2275000</v>
      </c>
      <c r="K123" s="11">
        <f>SUM(K125,K129,K135)</f>
        <v>2275000</v>
      </c>
      <c r="L123" s="11" t="s">
        <v>23</v>
      </c>
    </row>
    <row r="124" spans="1:12" ht="39.950000000000003" customHeight="1" x14ac:dyDescent="0.25">
      <c r="A124" s="9"/>
      <c r="B124" s="10" t="s">
        <v>349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490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491</v>
      </c>
      <c r="C127" s="9" t="s">
        <v>492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493</v>
      </c>
      <c r="C128" s="9" t="s">
        <v>494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 x14ac:dyDescent="0.25">
      <c r="A129" s="9">
        <v>4630</v>
      </c>
      <c r="B129" s="10" t="s">
        <v>495</v>
      </c>
      <c r="C129" s="9" t="s">
        <v>351</v>
      </c>
      <c r="D129" s="11">
        <f>SUM(D131:D134)</f>
        <v>6100000</v>
      </c>
      <c r="E129" s="11">
        <f>SUM(E131:E134)</f>
        <v>6100000</v>
      </c>
      <c r="F129" s="11" t="s">
        <v>23</v>
      </c>
      <c r="G129" s="11">
        <f>SUM(G131:G134)</f>
        <v>5000000</v>
      </c>
      <c r="H129" s="11">
        <f>SUM(H131:H134)</f>
        <v>5000000</v>
      </c>
      <c r="I129" s="11" t="s">
        <v>23</v>
      </c>
      <c r="J129" s="11">
        <f>SUM(J131:J134)</f>
        <v>2275000</v>
      </c>
      <c r="K129" s="11">
        <f>SUM(K131:K134)</f>
        <v>2275000</v>
      </c>
      <c r="L129" s="11" t="s">
        <v>23</v>
      </c>
    </row>
    <row r="130" spans="1:12" ht="39.950000000000003" customHeight="1" x14ac:dyDescent="0.25">
      <c r="A130" s="9"/>
      <c r="B130" s="10" t="s">
        <v>496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497</v>
      </c>
      <c r="C131" s="9" t="s">
        <v>498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499</v>
      </c>
      <c r="C132" s="9" t="s">
        <v>500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501</v>
      </c>
      <c r="C133" s="9" t="s">
        <v>502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503</v>
      </c>
      <c r="C134" s="9" t="s">
        <v>504</v>
      </c>
      <c r="D134" s="11">
        <f>SUM(E134,F134)</f>
        <v>6100000</v>
      </c>
      <c r="E134" s="11">
        <v>6100000</v>
      </c>
      <c r="F134" s="11" t="s">
        <v>23</v>
      </c>
      <c r="G134" s="11">
        <f>SUM(H134,I134)</f>
        <v>5000000</v>
      </c>
      <c r="H134" s="11">
        <v>5000000</v>
      </c>
      <c r="I134" s="11" t="s">
        <v>23</v>
      </c>
      <c r="J134" s="11">
        <f>SUM(K134,L134)</f>
        <v>2275000</v>
      </c>
      <c r="K134" s="11">
        <v>2275000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505</v>
      </c>
      <c r="C135" s="9" t="s">
        <v>351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496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506</v>
      </c>
      <c r="C137" s="9" t="s">
        <v>507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 x14ac:dyDescent="0.25">
      <c r="A138" s="9">
        <v>4700</v>
      </c>
      <c r="B138" s="10" t="s">
        <v>508</v>
      </c>
      <c r="C138" s="9" t="s">
        <v>351</v>
      </c>
      <c r="D138" s="11">
        <f t="shared" ref="D138:L138" si="11">SUM(D140,D144,D150,D153,D157,D160,D163)</f>
        <v>7860000</v>
      </c>
      <c r="E138" s="11">
        <f t="shared" si="11"/>
        <v>7860000</v>
      </c>
      <c r="F138" s="11">
        <f t="shared" si="11"/>
        <v>0</v>
      </c>
      <c r="G138" s="11">
        <f t="shared" si="11"/>
        <v>7956000</v>
      </c>
      <c r="H138" s="11">
        <f t="shared" si="11"/>
        <v>7956000</v>
      </c>
      <c r="I138" s="11">
        <f t="shared" si="11"/>
        <v>0</v>
      </c>
      <c r="J138" s="11">
        <f t="shared" si="11"/>
        <v>6046787</v>
      </c>
      <c r="K138" s="11">
        <f t="shared" si="11"/>
        <v>6046787</v>
      </c>
      <c r="L138" s="11">
        <f t="shared" si="11"/>
        <v>0</v>
      </c>
    </row>
    <row r="139" spans="1:12" ht="39.950000000000003" customHeight="1" x14ac:dyDescent="0.25">
      <c r="A139" s="9"/>
      <c r="B139" s="10" t="s">
        <v>349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509</v>
      </c>
      <c r="C140" s="9" t="s">
        <v>351</v>
      </c>
      <c r="D140" s="11">
        <f>SUM(D142:D143)</f>
        <v>250000</v>
      </c>
      <c r="E140" s="11">
        <f>SUM(E142:E143)</f>
        <v>250000</v>
      </c>
      <c r="F140" s="11" t="s">
        <v>23</v>
      </c>
      <c r="G140" s="11">
        <f>SUM(G142:G143)</f>
        <v>300000</v>
      </c>
      <c r="H140" s="11">
        <f>SUM(H142:H143)</f>
        <v>300000</v>
      </c>
      <c r="I140" s="11" t="s">
        <v>23</v>
      </c>
      <c r="J140" s="11">
        <f>SUM(J142:J143)</f>
        <v>287040</v>
      </c>
      <c r="K140" s="11">
        <f>SUM(K142:K143)</f>
        <v>287040</v>
      </c>
      <c r="L140" s="11" t="s">
        <v>23</v>
      </c>
    </row>
    <row r="141" spans="1:12" ht="39.950000000000003" customHeight="1" x14ac:dyDescent="0.25">
      <c r="A141" s="9"/>
      <c r="B141" s="10" t="s">
        <v>496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510</v>
      </c>
      <c r="C142" s="9" t="s">
        <v>511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512</v>
      </c>
      <c r="C143" s="9" t="s">
        <v>513</v>
      </c>
      <c r="D143" s="11">
        <f>SUM(E143,F143)</f>
        <v>250000</v>
      </c>
      <c r="E143" s="11">
        <v>250000</v>
      </c>
      <c r="F143" s="11" t="s">
        <v>23</v>
      </c>
      <c r="G143" s="11">
        <f>SUM(H143,I143)</f>
        <v>300000</v>
      </c>
      <c r="H143" s="11">
        <v>300000</v>
      </c>
      <c r="I143" s="11" t="s">
        <v>23</v>
      </c>
      <c r="J143" s="11">
        <f>SUM(K143,L143)</f>
        <v>287040</v>
      </c>
      <c r="K143" s="11">
        <v>287040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514</v>
      </c>
      <c r="C144" s="9" t="s">
        <v>351</v>
      </c>
      <c r="D144" s="11">
        <f>SUM(D146:D149)</f>
        <v>100000</v>
      </c>
      <c r="E144" s="11">
        <f>SUM(E146:E149)</f>
        <v>100000</v>
      </c>
      <c r="F144" s="11" t="s">
        <v>23</v>
      </c>
      <c r="G144" s="11">
        <f>SUM(G146:G149)</f>
        <v>146000</v>
      </c>
      <c r="H144" s="11">
        <f>SUM(H146:H149)</f>
        <v>146000</v>
      </c>
      <c r="I144" s="11" t="s">
        <v>23</v>
      </c>
      <c r="J144" s="11">
        <f>SUM(J146:J149)</f>
        <v>53000</v>
      </c>
      <c r="K144" s="11">
        <f>SUM(K146:K149)</f>
        <v>53000</v>
      </c>
      <c r="L144" s="11" t="s">
        <v>23</v>
      </c>
    </row>
    <row r="145" spans="1:12" ht="39.950000000000003" customHeight="1" x14ac:dyDescent="0.25">
      <c r="A145" s="9"/>
      <c r="B145" s="10" t="s">
        <v>496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515</v>
      </c>
      <c r="C146" s="9" t="s">
        <v>516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517</v>
      </c>
      <c r="C147" s="9" t="s">
        <v>518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519</v>
      </c>
      <c r="C148" s="9" t="s">
        <v>520</v>
      </c>
      <c r="D148" s="11">
        <f>SUM(E148,F148)</f>
        <v>100000</v>
      </c>
      <c r="E148" s="11">
        <v>100000</v>
      </c>
      <c r="F148" s="11" t="s">
        <v>23</v>
      </c>
      <c r="G148" s="11">
        <f>SUM(H148,I148)</f>
        <v>146000</v>
      </c>
      <c r="H148" s="11">
        <v>146000</v>
      </c>
      <c r="I148" s="11" t="s">
        <v>23</v>
      </c>
      <c r="J148" s="11">
        <f>SUM(K148,L148)</f>
        <v>53000</v>
      </c>
      <c r="K148" s="11">
        <v>53000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521</v>
      </c>
      <c r="C149" s="9" t="s">
        <v>522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523</v>
      </c>
      <c r="C150" s="9" t="s">
        <v>351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149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524</v>
      </c>
      <c r="C152" s="9" t="s">
        <v>525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526</v>
      </c>
      <c r="C153" s="9" t="s">
        <v>351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149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527</v>
      </c>
      <c r="C155" s="9" t="s">
        <v>528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529</v>
      </c>
      <c r="C156" s="9" t="s">
        <v>530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531</v>
      </c>
      <c r="C157" s="9" t="s">
        <v>351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532</v>
      </c>
      <c r="C159" s="9" t="s">
        <v>533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534</v>
      </c>
      <c r="C160" s="9" t="s">
        <v>351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 x14ac:dyDescent="0.25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535</v>
      </c>
      <c r="C162" s="9" t="s">
        <v>536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537</v>
      </c>
      <c r="C163" s="9" t="s">
        <v>351</v>
      </c>
      <c r="D163" s="11">
        <f t="shared" ref="D163:L163" si="12">SUM(D165)</f>
        <v>7510000</v>
      </c>
      <c r="E163" s="11">
        <f t="shared" si="12"/>
        <v>7510000</v>
      </c>
      <c r="F163" s="11">
        <f t="shared" si="12"/>
        <v>0</v>
      </c>
      <c r="G163" s="11">
        <f t="shared" si="12"/>
        <v>7510000</v>
      </c>
      <c r="H163" s="11">
        <f t="shared" si="12"/>
        <v>7510000</v>
      </c>
      <c r="I163" s="11">
        <f t="shared" si="12"/>
        <v>0</v>
      </c>
      <c r="J163" s="11">
        <f t="shared" si="12"/>
        <v>5706747</v>
      </c>
      <c r="K163" s="11">
        <f t="shared" si="12"/>
        <v>5706747</v>
      </c>
      <c r="L163" s="11">
        <f t="shared" si="12"/>
        <v>0</v>
      </c>
    </row>
    <row r="164" spans="1:12" ht="39.950000000000003" customHeight="1" x14ac:dyDescent="0.25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538</v>
      </c>
      <c r="C165" s="9" t="s">
        <v>539</v>
      </c>
      <c r="D165" s="11">
        <v>7510000</v>
      </c>
      <c r="E165" s="11">
        <v>7510000</v>
      </c>
      <c r="F165" s="11">
        <v>0</v>
      </c>
      <c r="G165" s="11">
        <v>7510000</v>
      </c>
      <c r="H165" s="11">
        <v>7510000</v>
      </c>
      <c r="I165" s="11">
        <v>0</v>
      </c>
      <c r="J165" s="11">
        <v>5706747</v>
      </c>
      <c r="K165" s="11">
        <v>5706747</v>
      </c>
      <c r="L165" s="11">
        <v>0</v>
      </c>
    </row>
    <row r="166" spans="1:12" ht="39.950000000000003" customHeight="1" x14ac:dyDescent="0.25">
      <c r="A166" s="9">
        <v>4772</v>
      </c>
      <c r="B166" s="10" t="s">
        <v>540</v>
      </c>
      <c r="C166" s="9" t="s">
        <v>351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541</v>
      </c>
      <c r="C167" s="9" t="s">
        <v>351</v>
      </c>
      <c r="D167" s="11">
        <f>SUM(D169,D187,D193,D196)</f>
        <v>23256682.600000001</v>
      </c>
      <c r="E167" s="11" t="s">
        <v>23</v>
      </c>
      <c r="F167" s="11">
        <f>SUM(F169,F187,F193,F196)</f>
        <v>23256682.600000001</v>
      </c>
      <c r="G167" s="11">
        <f>SUM(G169,G187,G193,G196)</f>
        <v>42256682.600000001</v>
      </c>
      <c r="H167" s="11" t="s">
        <v>23</v>
      </c>
      <c r="I167" s="11">
        <f>SUM(I169,I187,I193,I196)</f>
        <v>42256682.600000001</v>
      </c>
      <c r="J167" s="11">
        <f>SUM(J169,J187,J193,J196)</f>
        <v>25705069</v>
      </c>
      <c r="K167" s="11" t="s">
        <v>23</v>
      </c>
      <c r="L167" s="11">
        <f>SUM(L169,L187,L193,L196)</f>
        <v>25705069</v>
      </c>
    </row>
    <row r="168" spans="1:12" ht="39.950000000000003" customHeight="1" x14ac:dyDescent="0.25">
      <c r="A168" s="9"/>
      <c r="B168" s="10" t="s">
        <v>349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542</v>
      </c>
      <c r="C169" s="9" t="s">
        <v>351</v>
      </c>
      <c r="D169" s="11">
        <f>SUM(D171,D176,D181)</f>
        <v>23256682.600000001</v>
      </c>
      <c r="E169" s="11" t="s">
        <v>23</v>
      </c>
      <c r="F169" s="11">
        <f>SUM(F171,F176,F181)</f>
        <v>23256682.600000001</v>
      </c>
      <c r="G169" s="11">
        <f>SUM(G171,G176,G181)</f>
        <v>42256682.600000001</v>
      </c>
      <c r="H169" s="11" t="s">
        <v>23</v>
      </c>
      <c r="I169" s="11">
        <f>SUM(I171,I176,I181)</f>
        <v>42256682.600000001</v>
      </c>
      <c r="J169" s="11">
        <f>SUM(J171,J176,J181)</f>
        <v>25705069</v>
      </c>
      <c r="K169" s="11" t="s">
        <v>23</v>
      </c>
      <c r="L169" s="11">
        <f>SUM(L171,L176,L181)</f>
        <v>25705069</v>
      </c>
    </row>
    <row r="170" spans="1:12" ht="39.950000000000003" customHeight="1" x14ac:dyDescent="0.25">
      <c r="A170" s="9"/>
      <c r="B170" s="10" t="s">
        <v>349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543</v>
      </c>
      <c r="C171" s="9" t="s">
        <v>351</v>
      </c>
      <c r="D171" s="11">
        <f>SUM(D173:D175)</f>
        <v>21316682.600000001</v>
      </c>
      <c r="E171" s="11" t="s">
        <v>23</v>
      </c>
      <c r="F171" s="11">
        <f>SUM(F173:F175)</f>
        <v>21316682.600000001</v>
      </c>
      <c r="G171" s="11">
        <f>SUM(G173:G175)</f>
        <v>15903000</v>
      </c>
      <c r="H171" s="11" t="s">
        <v>23</v>
      </c>
      <c r="I171" s="11">
        <f>SUM(I173:I175)</f>
        <v>15903000</v>
      </c>
      <c r="J171" s="11">
        <f>SUM(J173:J175)</f>
        <v>1765069</v>
      </c>
      <c r="K171" s="11" t="s">
        <v>23</v>
      </c>
      <c r="L171" s="11">
        <f>SUM(L173:L175)</f>
        <v>1765069</v>
      </c>
    </row>
    <row r="172" spans="1:12" ht="39.950000000000003" customHeight="1" x14ac:dyDescent="0.25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544</v>
      </c>
      <c r="C173" s="9" t="s">
        <v>545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 x14ac:dyDescent="0.25">
      <c r="A174" s="9">
        <v>5112</v>
      </c>
      <c r="B174" s="10" t="s">
        <v>546</v>
      </c>
      <c r="C174" s="9" t="s">
        <v>547</v>
      </c>
      <c r="D174" s="11">
        <f>SUM(E174,F174)</f>
        <v>11371682.6</v>
      </c>
      <c r="E174" s="11" t="s">
        <v>23</v>
      </c>
      <c r="F174" s="11">
        <v>11371682.6</v>
      </c>
      <c r="G174" s="11">
        <f>SUM(H174,I174)</f>
        <v>5749000</v>
      </c>
      <c r="H174" s="11" t="s">
        <v>23</v>
      </c>
      <c r="I174" s="11">
        <v>5749000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 x14ac:dyDescent="0.25">
      <c r="A175" s="9">
        <v>5113</v>
      </c>
      <c r="B175" s="10" t="s">
        <v>548</v>
      </c>
      <c r="C175" s="9" t="s">
        <v>549</v>
      </c>
      <c r="D175" s="11">
        <f>SUM(E175,F175)</f>
        <v>9945000</v>
      </c>
      <c r="E175" s="11" t="s">
        <v>23</v>
      </c>
      <c r="F175" s="11">
        <v>9945000</v>
      </c>
      <c r="G175" s="11">
        <f>SUM(H175,I175)</f>
        <v>10154000</v>
      </c>
      <c r="H175" s="11" t="s">
        <v>23</v>
      </c>
      <c r="I175" s="11">
        <v>10154000</v>
      </c>
      <c r="J175" s="11">
        <f>SUM(K175,L175)</f>
        <v>1765069</v>
      </c>
      <c r="K175" s="11" t="s">
        <v>23</v>
      </c>
      <c r="L175" s="11">
        <v>1765069</v>
      </c>
    </row>
    <row r="176" spans="1:12" ht="39.950000000000003" customHeight="1" x14ac:dyDescent="0.25">
      <c r="A176" s="9">
        <v>5120</v>
      </c>
      <c r="B176" s="10" t="s">
        <v>550</v>
      </c>
      <c r="C176" s="9" t="s">
        <v>351</v>
      </c>
      <c r="D176" s="11">
        <f>SUM(D178:D180)</f>
        <v>1940000</v>
      </c>
      <c r="E176" s="11" t="s">
        <v>23</v>
      </c>
      <c r="F176" s="11">
        <f>SUM(F178:F180)</f>
        <v>1940000</v>
      </c>
      <c r="G176" s="11">
        <f>SUM(G178:G180)</f>
        <v>25363682.600000001</v>
      </c>
      <c r="H176" s="11" t="s">
        <v>23</v>
      </c>
      <c r="I176" s="11">
        <f>SUM(I178:I180)</f>
        <v>25363682.600000001</v>
      </c>
      <c r="J176" s="11">
        <f>SUM(J178:J180)</f>
        <v>22950000</v>
      </c>
      <c r="K176" s="11" t="s">
        <v>23</v>
      </c>
      <c r="L176" s="11">
        <f>SUM(L178:L180)</f>
        <v>22950000</v>
      </c>
    </row>
    <row r="177" spans="1:12" ht="39.950000000000003" customHeight="1" x14ac:dyDescent="0.25">
      <c r="A177" s="9"/>
      <c r="B177" s="10" t="s">
        <v>149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551</v>
      </c>
      <c r="C178" s="9" t="s">
        <v>552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21500000</v>
      </c>
      <c r="H178" s="11" t="s">
        <v>23</v>
      </c>
      <c r="I178" s="11">
        <v>21500000</v>
      </c>
      <c r="J178" s="11">
        <f>SUM(K178,L178)</f>
        <v>21500000</v>
      </c>
      <c r="K178" s="11" t="s">
        <v>23</v>
      </c>
      <c r="L178" s="11">
        <v>21500000</v>
      </c>
    </row>
    <row r="179" spans="1:12" ht="39.950000000000003" customHeight="1" x14ac:dyDescent="0.25">
      <c r="A179" s="9">
        <v>5122</v>
      </c>
      <c r="B179" s="10" t="s">
        <v>553</v>
      </c>
      <c r="C179" s="9" t="s">
        <v>554</v>
      </c>
      <c r="D179" s="11">
        <f>SUM(E179,F179)</f>
        <v>980000</v>
      </c>
      <c r="E179" s="11" t="s">
        <v>23</v>
      </c>
      <c r="F179" s="11">
        <v>980000</v>
      </c>
      <c r="G179" s="11">
        <f>SUM(H179,I179)</f>
        <v>1397000</v>
      </c>
      <c r="H179" s="11" t="s">
        <v>23</v>
      </c>
      <c r="I179" s="11">
        <v>1397000</v>
      </c>
      <c r="J179" s="11">
        <f>SUM(K179,L179)</f>
        <v>330000</v>
      </c>
      <c r="K179" s="11" t="s">
        <v>23</v>
      </c>
      <c r="L179" s="11">
        <v>330000</v>
      </c>
    </row>
    <row r="180" spans="1:12" ht="39.950000000000003" customHeight="1" x14ac:dyDescent="0.25">
      <c r="A180" s="9">
        <v>5123</v>
      </c>
      <c r="B180" s="10" t="s">
        <v>555</v>
      </c>
      <c r="C180" s="9" t="s">
        <v>556</v>
      </c>
      <c r="D180" s="11">
        <f>SUM(E180,F180)</f>
        <v>960000</v>
      </c>
      <c r="E180" s="11" t="s">
        <v>23</v>
      </c>
      <c r="F180" s="11">
        <v>960000</v>
      </c>
      <c r="G180" s="11">
        <f>SUM(H180,I180)</f>
        <v>2466682.6</v>
      </c>
      <c r="H180" s="11" t="s">
        <v>23</v>
      </c>
      <c r="I180" s="11">
        <v>2466682.6</v>
      </c>
      <c r="J180" s="11">
        <f>SUM(K180,L180)</f>
        <v>1120000</v>
      </c>
      <c r="K180" s="11" t="s">
        <v>23</v>
      </c>
      <c r="L180" s="11">
        <v>1120000</v>
      </c>
    </row>
    <row r="181" spans="1:12" ht="39.950000000000003" customHeight="1" x14ac:dyDescent="0.25">
      <c r="A181" s="9">
        <v>5130</v>
      </c>
      <c r="B181" s="10" t="s">
        <v>557</v>
      </c>
      <c r="C181" s="9" t="s">
        <v>351</v>
      </c>
      <c r="D181" s="11">
        <f>SUM(D183:D186)</f>
        <v>0</v>
      </c>
      <c r="E181" s="11" t="s">
        <v>23</v>
      </c>
      <c r="F181" s="11">
        <f>SUM(F183:F186)</f>
        <v>0</v>
      </c>
      <c r="G181" s="11">
        <f>SUM(G183:G186)</f>
        <v>990000</v>
      </c>
      <c r="H181" s="11" t="s">
        <v>23</v>
      </c>
      <c r="I181" s="11">
        <f>SUM(I183:I186)</f>
        <v>990000</v>
      </c>
      <c r="J181" s="11">
        <f>SUM(J183:J186)</f>
        <v>990000</v>
      </c>
      <c r="K181" s="11" t="s">
        <v>23</v>
      </c>
      <c r="L181" s="11">
        <f>SUM(L183:L186)</f>
        <v>990000</v>
      </c>
    </row>
    <row r="182" spans="1:12" ht="39.950000000000003" customHeight="1" x14ac:dyDescent="0.25">
      <c r="A182" s="9"/>
      <c r="B182" s="10" t="s">
        <v>149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558</v>
      </c>
      <c r="C183" s="9" t="s">
        <v>559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560</v>
      </c>
      <c r="C184" s="9" t="s">
        <v>561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562</v>
      </c>
      <c r="C185" s="9" t="s">
        <v>563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 x14ac:dyDescent="0.25">
      <c r="A186" s="9">
        <v>5134</v>
      </c>
      <c r="B186" s="10" t="s">
        <v>564</v>
      </c>
      <c r="C186" s="9" t="s">
        <v>565</v>
      </c>
      <c r="D186" s="11">
        <f>SUM(E186,F186)</f>
        <v>0</v>
      </c>
      <c r="E186" s="11" t="s">
        <v>23</v>
      </c>
      <c r="F186" s="11">
        <v>0</v>
      </c>
      <c r="G186" s="11">
        <f>SUM(H186,I186)</f>
        <v>990000</v>
      </c>
      <c r="H186" s="11" t="s">
        <v>23</v>
      </c>
      <c r="I186" s="11">
        <v>990000</v>
      </c>
      <c r="J186" s="11">
        <f>SUM(K186,L186)</f>
        <v>990000</v>
      </c>
      <c r="K186" s="11" t="s">
        <v>23</v>
      </c>
      <c r="L186" s="11">
        <v>990000</v>
      </c>
    </row>
    <row r="187" spans="1:12" ht="39.950000000000003" customHeight="1" x14ac:dyDescent="0.25">
      <c r="A187" s="9">
        <v>5200</v>
      </c>
      <c r="B187" s="10" t="s">
        <v>566</v>
      </c>
      <c r="C187" s="9" t="s">
        <v>351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349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567</v>
      </c>
      <c r="C189" s="9" t="s">
        <v>568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569</v>
      </c>
      <c r="C190" s="9" t="s">
        <v>570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571</v>
      </c>
      <c r="C191" s="9" t="s">
        <v>572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573</v>
      </c>
      <c r="C192" s="9" t="s">
        <v>574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575</v>
      </c>
      <c r="C193" s="9" t="s">
        <v>351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576</v>
      </c>
      <c r="C195" s="9" t="s">
        <v>577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578</v>
      </c>
      <c r="C196" s="9" t="s">
        <v>351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 x14ac:dyDescent="0.25">
      <c r="A197" s="9"/>
      <c r="B197" s="10" t="s">
        <v>349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579</v>
      </c>
      <c r="C198" s="9" t="s">
        <v>580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 x14ac:dyDescent="0.25">
      <c r="A199" s="9">
        <v>5421</v>
      </c>
      <c r="B199" s="10" t="s">
        <v>581</v>
      </c>
      <c r="C199" s="9" t="s">
        <v>582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583</v>
      </c>
      <c r="C200" s="9" t="s">
        <v>584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585</v>
      </c>
      <c r="C201" s="9" t="s">
        <v>586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6000</v>
      </c>
      <c r="B202" s="10" t="s">
        <v>587</v>
      </c>
      <c r="C202" s="9" t="s">
        <v>351</v>
      </c>
      <c r="D202" s="11">
        <f>SUM(D204,D212,D217,D220)</f>
        <v>0</v>
      </c>
      <c r="E202" s="11" t="s">
        <v>23</v>
      </c>
      <c r="F202" s="11">
        <f>SUM(F204,F212,F217,F220)</f>
        <v>0</v>
      </c>
      <c r="G202" s="11">
        <f>SUM(G204,G212,G217,G220)</f>
        <v>0</v>
      </c>
      <c r="H202" s="11" t="s">
        <v>23</v>
      </c>
      <c r="I202" s="11">
        <f>SUM(I204,I212,I217,I220)</f>
        <v>0</v>
      </c>
      <c r="J202" s="11">
        <f>SUM(J204,J212,J217,J220)</f>
        <v>-364700</v>
      </c>
      <c r="K202" s="11" t="s">
        <v>23</v>
      </c>
      <c r="L202" s="11">
        <f>SUM(L204,L212,L217,L220)</f>
        <v>-364700</v>
      </c>
    </row>
    <row r="203" spans="1:12" ht="39.950000000000003" customHeight="1" x14ac:dyDescent="0.25">
      <c r="A203" s="9"/>
      <c r="B203" s="10" t="s">
        <v>147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6100</v>
      </c>
      <c r="B204" s="10" t="s">
        <v>588</v>
      </c>
      <c r="C204" s="9" t="s">
        <v>351</v>
      </c>
      <c r="D204" s="11">
        <f>SUM(D206:D208)</f>
        <v>0</v>
      </c>
      <c r="E204" s="11" t="s">
        <v>23</v>
      </c>
      <c r="F204" s="11">
        <f>SUM(F206:F208)</f>
        <v>0</v>
      </c>
      <c r="G204" s="11">
        <f>SUM(G206:G208)</f>
        <v>0</v>
      </c>
      <c r="H204" s="11" t="s">
        <v>23</v>
      </c>
      <c r="I204" s="11">
        <f>SUM(I206:I208)</f>
        <v>0</v>
      </c>
      <c r="J204" s="11">
        <f>SUM(J206:J208)</f>
        <v>0</v>
      </c>
      <c r="K204" s="11" t="s">
        <v>23</v>
      </c>
      <c r="L204" s="11">
        <f>SUM(L206:L208)</f>
        <v>0</v>
      </c>
    </row>
    <row r="205" spans="1:12" ht="39.950000000000003" customHeight="1" x14ac:dyDescent="0.25">
      <c r="A205" s="9"/>
      <c r="B205" s="10" t="s">
        <v>147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39.950000000000003" customHeight="1" x14ac:dyDescent="0.25">
      <c r="A206" s="9">
        <v>6110</v>
      </c>
      <c r="B206" s="10" t="s">
        <v>589</v>
      </c>
      <c r="C206" s="9" t="s">
        <v>590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 x14ac:dyDescent="0.25">
      <c r="A207" s="9">
        <v>6120</v>
      </c>
      <c r="B207" s="10" t="s">
        <v>591</v>
      </c>
      <c r="C207" s="9" t="s">
        <v>592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 x14ac:dyDescent="0.25">
      <c r="A208" s="9">
        <v>6130</v>
      </c>
      <c r="B208" s="10" t="s">
        <v>593</v>
      </c>
      <c r="C208" s="9" t="s">
        <v>594</v>
      </c>
      <c r="D208" s="11">
        <f>SUM(E208,F208)</f>
        <v>0</v>
      </c>
      <c r="E208" s="11" t="s">
        <v>23</v>
      </c>
      <c r="F208" s="11">
        <v>0</v>
      </c>
      <c r="G208" s="11">
        <f>SUM(H208,I208)</f>
        <v>0</v>
      </c>
      <c r="H208" s="11" t="s">
        <v>23</v>
      </c>
      <c r="I208" s="11">
        <v>0</v>
      </c>
      <c r="J208" s="11">
        <f>SUM(K208,L208)</f>
        <v>0</v>
      </c>
      <c r="K208" s="11" t="s">
        <v>23</v>
      </c>
      <c r="L208" s="11">
        <v>0</v>
      </c>
    </row>
    <row r="209" spans="1:12" ht="39.950000000000003" customHeight="1" x14ac:dyDescent="0.25">
      <c r="A209" s="9">
        <v>6200</v>
      </c>
      <c r="B209" s="10" t="s">
        <v>595</v>
      </c>
      <c r="C209" s="9" t="s">
        <v>351</v>
      </c>
      <c r="D209" s="11">
        <f>SUM(D211:D212)</f>
        <v>0</v>
      </c>
      <c r="E209" s="11" t="s">
        <v>23</v>
      </c>
      <c r="F209" s="11">
        <f>SUM(F211:F212)</f>
        <v>0</v>
      </c>
      <c r="G209" s="11">
        <f>SUM(G211:G212)</f>
        <v>0</v>
      </c>
      <c r="H209" s="11" t="s">
        <v>23</v>
      </c>
      <c r="I209" s="11">
        <f>SUM(I211:I212)</f>
        <v>0</v>
      </c>
      <c r="J209" s="11">
        <f>SUM(J211:J212)</f>
        <v>0</v>
      </c>
      <c r="K209" s="11" t="s">
        <v>23</v>
      </c>
      <c r="L209" s="11">
        <f>SUM(L211:L212)</f>
        <v>0</v>
      </c>
    </row>
    <row r="210" spans="1:12" ht="39.950000000000003" customHeight="1" x14ac:dyDescent="0.25">
      <c r="A210" s="9"/>
      <c r="B210" s="10" t="s">
        <v>147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39.950000000000003" customHeight="1" x14ac:dyDescent="0.25">
      <c r="A211" s="9">
        <v>6210</v>
      </c>
      <c r="B211" s="10" t="s">
        <v>596</v>
      </c>
      <c r="C211" s="9" t="s">
        <v>597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 x14ac:dyDescent="0.25">
      <c r="A212" s="9">
        <v>6220</v>
      </c>
      <c r="B212" s="10" t="s">
        <v>598</v>
      </c>
      <c r="C212" s="9" t="s">
        <v>351</v>
      </c>
      <c r="D212" s="11">
        <f>SUM(D214:D216)</f>
        <v>0</v>
      </c>
      <c r="E212" s="11" t="s">
        <v>23</v>
      </c>
      <c r="F212" s="11">
        <f>SUM(F214:F216)</f>
        <v>0</v>
      </c>
      <c r="G212" s="11">
        <f>SUM(G214:G216)</f>
        <v>0</v>
      </c>
      <c r="H212" s="11" t="s">
        <v>23</v>
      </c>
      <c r="I212" s="11">
        <f>SUM(I214:I216)</f>
        <v>0</v>
      </c>
      <c r="J212" s="11">
        <f>SUM(J214:J216)</f>
        <v>0</v>
      </c>
      <c r="K212" s="11" t="s">
        <v>23</v>
      </c>
      <c r="L212" s="11">
        <f>SUM(L214:L216)</f>
        <v>0</v>
      </c>
    </row>
    <row r="213" spans="1:12" ht="39.950000000000003" customHeight="1" x14ac:dyDescent="0.25">
      <c r="A213" s="9"/>
      <c r="B213" s="10" t="s">
        <v>149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6221</v>
      </c>
      <c r="B214" s="10" t="s">
        <v>599</v>
      </c>
      <c r="C214" s="9" t="s">
        <v>600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6222</v>
      </c>
      <c r="B215" s="10" t="s">
        <v>601</v>
      </c>
      <c r="C215" s="9" t="s">
        <v>602</v>
      </c>
      <c r="D215" s="11">
        <f>SUM(E215,F215)</f>
        <v>0</v>
      </c>
      <c r="E215" s="11" t="s">
        <v>23</v>
      </c>
      <c r="F215" s="11">
        <v>0</v>
      </c>
      <c r="G215" s="11">
        <f>SUM(H215,I215)</f>
        <v>0</v>
      </c>
      <c r="H215" s="11" t="s">
        <v>23</v>
      </c>
      <c r="I215" s="11">
        <v>0</v>
      </c>
      <c r="J215" s="11">
        <f>SUM(K215,L215)</f>
        <v>0</v>
      </c>
      <c r="K215" s="11" t="s">
        <v>23</v>
      </c>
      <c r="L215" s="11">
        <v>0</v>
      </c>
    </row>
    <row r="216" spans="1:12" ht="39.950000000000003" customHeight="1" x14ac:dyDescent="0.25">
      <c r="A216" s="9">
        <v>6223</v>
      </c>
      <c r="B216" s="10" t="s">
        <v>603</v>
      </c>
      <c r="C216" s="9" t="s">
        <v>604</v>
      </c>
      <c r="D216" s="11">
        <f>SUM(E216,F216)</f>
        <v>0</v>
      </c>
      <c r="E216" s="11" t="s">
        <v>23</v>
      </c>
      <c r="F216" s="11">
        <v>0</v>
      </c>
      <c r="G216" s="11">
        <f>SUM(H216,I216)</f>
        <v>0</v>
      </c>
      <c r="H216" s="11" t="s">
        <v>23</v>
      </c>
      <c r="I216" s="11">
        <v>0</v>
      </c>
      <c r="J216" s="11">
        <f>SUM(K216,L216)</f>
        <v>0</v>
      </c>
      <c r="K216" s="11" t="s">
        <v>23</v>
      </c>
      <c r="L216" s="11">
        <v>0</v>
      </c>
    </row>
    <row r="217" spans="1:12" ht="39.950000000000003" customHeight="1" x14ac:dyDescent="0.25">
      <c r="A217" s="9">
        <v>6300</v>
      </c>
      <c r="B217" s="10" t="s">
        <v>605</v>
      </c>
      <c r="C217" s="9" t="s">
        <v>351</v>
      </c>
      <c r="D217" s="11">
        <f>SUM(D219)</f>
        <v>0</v>
      </c>
      <c r="E217" s="11" t="s">
        <v>23</v>
      </c>
      <c r="F217" s="11">
        <f>SUM(F219)</f>
        <v>0</v>
      </c>
      <c r="G217" s="11">
        <f>SUM(G219)</f>
        <v>0</v>
      </c>
      <c r="H217" s="11" t="s">
        <v>23</v>
      </c>
      <c r="I217" s="11">
        <f>SUM(I219)</f>
        <v>0</v>
      </c>
      <c r="J217" s="11">
        <f>SUM(J219)</f>
        <v>0</v>
      </c>
      <c r="K217" s="11" t="s">
        <v>23</v>
      </c>
      <c r="L217" s="11">
        <f>SUM(L219)</f>
        <v>0</v>
      </c>
    </row>
    <row r="218" spans="1:12" ht="39.950000000000003" customHeight="1" x14ac:dyDescent="0.25">
      <c r="A218" s="9"/>
      <c r="B218" s="10" t="s">
        <v>147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39.950000000000003" customHeight="1" x14ac:dyDescent="0.25">
      <c r="A219" s="9">
        <v>6310</v>
      </c>
      <c r="B219" s="10" t="s">
        <v>606</v>
      </c>
      <c r="C219" s="9" t="s">
        <v>607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6400</v>
      </c>
      <c r="B220" s="10" t="s">
        <v>608</v>
      </c>
      <c r="C220" s="9" t="s">
        <v>351</v>
      </c>
      <c r="D220" s="11">
        <f>SUM(D222:D225)</f>
        <v>0</v>
      </c>
      <c r="E220" s="11" t="s">
        <v>23</v>
      </c>
      <c r="F220" s="11">
        <f>SUM(F222:F225)</f>
        <v>0</v>
      </c>
      <c r="G220" s="11">
        <f>SUM(G222:G225)</f>
        <v>0</v>
      </c>
      <c r="H220" s="11" t="s">
        <v>23</v>
      </c>
      <c r="I220" s="11">
        <f>SUM(I222:I225)</f>
        <v>0</v>
      </c>
      <c r="J220" s="11">
        <f>SUM(J222:J225)</f>
        <v>-364700</v>
      </c>
      <c r="K220" s="11" t="s">
        <v>23</v>
      </c>
      <c r="L220" s="11">
        <f>SUM(L222:L225)</f>
        <v>-364700</v>
      </c>
    </row>
    <row r="221" spans="1:12" ht="39.950000000000003" customHeight="1" x14ac:dyDescent="0.25">
      <c r="A221" s="9"/>
      <c r="B221" s="10" t="s">
        <v>147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6410</v>
      </c>
      <c r="B222" s="10" t="s">
        <v>609</v>
      </c>
      <c r="C222" s="9" t="s">
        <v>610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-364700</v>
      </c>
      <c r="K222" s="11" t="s">
        <v>23</v>
      </c>
      <c r="L222" s="11">
        <v>-364700</v>
      </c>
    </row>
    <row r="223" spans="1:12" ht="39.950000000000003" customHeight="1" x14ac:dyDescent="0.25">
      <c r="A223" s="9">
        <v>6420</v>
      </c>
      <c r="B223" s="10" t="s">
        <v>611</v>
      </c>
      <c r="C223" s="9" t="s">
        <v>612</v>
      </c>
      <c r="D223" s="11">
        <f>SUM(E223,F223)</f>
        <v>0</v>
      </c>
      <c r="E223" s="11" t="s">
        <v>23</v>
      </c>
      <c r="F223" s="11">
        <v>0</v>
      </c>
      <c r="G223" s="11">
        <f>SUM(H223,I223)</f>
        <v>0</v>
      </c>
      <c r="H223" s="11" t="s">
        <v>23</v>
      </c>
      <c r="I223" s="11">
        <v>0</v>
      </c>
      <c r="J223" s="11">
        <f>SUM(K223,L223)</f>
        <v>0</v>
      </c>
      <c r="K223" s="11" t="s">
        <v>23</v>
      </c>
      <c r="L223" s="11">
        <v>0</v>
      </c>
    </row>
    <row r="224" spans="1:12" ht="39.950000000000003" customHeight="1" x14ac:dyDescent="0.25">
      <c r="A224" s="9">
        <v>6430</v>
      </c>
      <c r="B224" s="10" t="s">
        <v>613</v>
      </c>
      <c r="C224" s="9" t="s">
        <v>614</v>
      </c>
      <c r="D224" s="11">
        <f>SUM(E224,F224)</f>
        <v>0</v>
      </c>
      <c r="E224" s="11" t="s">
        <v>23</v>
      </c>
      <c r="F224" s="11">
        <v>0</v>
      </c>
      <c r="G224" s="11">
        <f>SUM(H224,I224)</f>
        <v>0</v>
      </c>
      <c r="H224" s="11" t="s">
        <v>23</v>
      </c>
      <c r="I224" s="11">
        <v>0</v>
      </c>
      <c r="J224" s="11">
        <f>SUM(K224,L224)</f>
        <v>0</v>
      </c>
      <c r="K224" s="11" t="s">
        <v>23</v>
      </c>
      <c r="L224" s="11">
        <v>0</v>
      </c>
    </row>
    <row r="225" spans="1:12" ht="39.950000000000003" customHeight="1" x14ac:dyDescent="0.25">
      <c r="A225" s="9">
        <v>6440</v>
      </c>
      <c r="B225" s="10" t="s">
        <v>615</v>
      </c>
      <c r="C225" s="9" t="s">
        <v>616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618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619</v>
      </c>
      <c r="D10" s="6" t="s">
        <v>17</v>
      </c>
      <c r="E10" s="6" t="s">
        <v>140</v>
      </c>
      <c r="F10" s="6" t="s">
        <v>620</v>
      </c>
      <c r="G10" s="6" t="s">
        <v>17</v>
      </c>
      <c r="H10" s="6" t="s">
        <v>140</v>
      </c>
      <c r="I10" s="6" t="s">
        <v>621</v>
      </c>
      <c r="J10" s="6" t="s">
        <v>17</v>
      </c>
      <c r="K10" s="6" t="s">
        <v>140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622</v>
      </c>
      <c r="C12" s="11">
        <f>SUM(D12:E12)</f>
        <v>-23536617.600000001</v>
      </c>
      <c r="D12" s="11">
        <f>Ekamutner!E12-Gorcarnakan_caxs!G12</f>
        <v>-279935</v>
      </c>
      <c r="E12" s="11">
        <f>Ekamutner!F12-Gorcarnakan_caxs!H12</f>
        <v>-23256682.600000001</v>
      </c>
      <c r="F12" s="11">
        <f>SUM(G12:H12)</f>
        <v>-23536617.600000001</v>
      </c>
      <c r="G12" s="11">
        <f>Ekamutner!H12-Gorcarnakan_caxs!J12</f>
        <v>-279935</v>
      </c>
      <c r="H12" s="11">
        <f>Ekamutner!I12-Gorcarnakan_caxs!K12</f>
        <v>-23256682.600000001</v>
      </c>
      <c r="I12" s="11">
        <f>SUM(J12:K12)</f>
        <v>2106699</v>
      </c>
      <c r="J12" s="11">
        <f>Ekamutner!K12-Gorcarnakan_caxs!M12</f>
        <v>10347068</v>
      </c>
      <c r="K12" s="11">
        <f>Ekamutner!L12-Gorcarnakan_caxs!N12</f>
        <v>-8240369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623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 x14ac:dyDescent="0.25">
      <c r="A18" s="2"/>
      <c r="B18" s="10" t="s">
        <v>624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625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339</v>
      </c>
      <c r="B8" s="5"/>
      <c r="C8" s="5"/>
      <c r="D8" s="5" t="s">
        <v>627</v>
      </c>
      <c r="E8" s="5"/>
      <c r="F8" s="5"/>
      <c r="G8" s="5" t="s">
        <v>628</v>
      </c>
      <c r="H8" s="5"/>
      <c r="I8" s="5"/>
      <c r="J8" s="5" t="s">
        <v>629</v>
      </c>
      <c r="K8" s="5"/>
      <c r="L8" s="5"/>
    </row>
    <row r="9" spans="1:12" ht="39.950000000000003" customHeight="1" x14ac:dyDescent="0.25">
      <c r="A9" s="6" t="s">
        <v>630</v>
      </c>
      <c r="B9" s="7"/>
      <c r="C9" s="6"/>
      <c r="D9" s="6" t="s">
        <v>340</v>
      </c>
      <c r="E9" s="6" t="s">
        <v>631</v>
      </c>
      <c r="F9" s="6"/>
      <c r="G9" s="6" t="s">
        <v>342</v>
      </c>
      <c r="H9" s="6" t="s">
        <v>632</v>
      </c>
      <c r="I9" s="6"/>
      <c r="J9" s="6" t="s">
        <v>344</v>
      </c>
      <c r="K9" s="5" t="s">
        <v>631</v>
      </c>
      <c r="L9" s="5"/>
    </row>
    <row r="10" spans="1:12" ht="20.100000000000001" customHeight="1" x14ac:dyDescent="0.25">
      <c r="A10" s="6"/>
      <c r="B10" s="6" t="s">
        <v>346</v>
      </c>
      <c r="C10" s="6" t="s">
        <v>630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633</v>
      </c>
      <c r="C12" s="9"/>
      <c r="D12" s="11">
        <f t="shared" ref="D12:L12" si="0">SUM(D14,D74)</f>
        <v>23536617.600000001</v>
      </c>
      <c r="E12" s="11">
        <f t="shared" si="0"/>
        <v>279935</v>
      </c>
      <c r="F12" s="11">
        <f t="shared" si="0"/>
        <v>23256682.600000001</v>
      </c>
      <c r="G12" s="11">
        <f t="shared" si="0"/>
        <v>23536617.600000001</v>
      </c>
      <c r="H12" s="11">
        <f t="shared" si="0"/>
        <v>279935</v>
      </c>
      <c r="I12" s="11">
        <f t="shared" si="0"/>
        <v>23256682.600000001</v>
      </c>
      <c r="J12" s="11">
        <f t="shared" si="0"/>
        <v>-2106699</v>
      </c>
      <c r="K12" s="11">
        <f t="shared" si="0"/>
        <v>-10347068</v>
      </c>
      <c r="L12" s="11">
        <f t="shared" si="0"/>
        <v>8240369.0000000019</v>
      </c>
    </row>
    <row r="13" spans="1:12" ht="39.950000000000003" customHeight="1" x14ac:dyDescent="0.25">
      <c r="A13" s="9"/>
      <c r="B13" s="10" t="s">
        <v>147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634</v>
      </c>
      <c r="C14" s="9"/>
      <c r="D14" s="11">
        <f t="shared" ref="D14:L14" si="1">SUM(D16,D44)</f>
        <v>23536617.600000001</v>
      </c>
      <c r="E14" s="11">
        <f t="shared" si="1"/>
        <v>279935</v>
      </c>
      <c r="F14" s="11">
        <f t="shared" si="1"/>
        <v>23256682.600000001</v>
      </c>
      <c r="G14" s="11">
        <f t="shared" si="1"/>
        <v>23536617.600000001</v>
      </c>
      <c r="H14" s="11">
        <f t="shared" si="1"/>
        <v>279935</v>
      </c>
      <c r="I14" s="11">
        <f t="shared" si="1"/>
        <v>23256682.600000001</v>
      </c>
      <c r="J14" s="11">
        <f t="shared" si="1"/>
        <v>-2106699</v>
      </c>
      <c r="K14" s="11">
        <f t="shared" si="1"/>
        <v>-10347068</v>
      </c>
      <c r="L14" s="11">
        <f t="shared" si="1"/>
        <v>8240369.0000000019</v>
      </c>
    </row>
    <row r="15" spans="1:12" ht="39.950000000000003" customHeight="1" x14ac:dyDescent="0.25">
      <c r="A15" s="9"/>
      <c r="B15" s="10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635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147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636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637</v>
      </c>
      <c r="C20" s="9" t="s">
        <v>638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639</v>
      </c>
      <c r="C21" s="9" t="s">
        <v>640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641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642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643</v>
      </c>
      <c r="C26" s="9" t="s">
        <v>644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645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646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647</v>
      </c>
      <c r="C30" s="9" t="s">
        <v>648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649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650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651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149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652</v>
      </c>
      <c r="C36" s="9" t="s">
        <v>644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149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653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654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655</v>
      </c>
      <c r="C40" s="9" t="s">
        <v>648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649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656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657</v>
      </c>
      <c r="C44" s="9"/>
      <c r="D44" s="11">
        <f t="shared" ref="D44:L44" si="7">SUM(D46,D51,D55,D70,D71,D72)</f>
        <v>23536617.600000001</v>
      </c>
      <c r="E44" s="11">
        <f t="shared" si="7"/>
        <v>279935</v>
      </c>
      <c r="F44" s="11">
        <f t="shared" si="7"/>
        <v>23256682.600000001</v>
      </c>
      <c r="G44" s="11">
        <f t="shared" si="7"/>
        <v>23536617.600000001</v>
      </c>
      <c r="H44" s="11">
        <f t="shared" si="7"/>
        <v>279935</v>
      </c>
      <c r="I44" s="11">
        <f t="shared" si="7"/>
        <v>23256682.600000001</v>
      </c>
      <c r="J44" s="11">
        <f t="shared" si="7"/>
        <v>-2106699</v>
      </c>
      <c r="K44" s="11">
        <f t="shared" si="7"/>
        <v>-10347068</v>
      </c>
      <c r="L44" s="11">
        <f t="shared" si="7"/>
        <v>8240369.0000000019</v>
      </c>
    </row>
    <row r="45" spans="1:12" ht="39.950000000000003" customHeight="1" x14ac:dyDescent="0.25">
      <c r="A45" s="9"/>
      <c r="B45" s="10" t="s">
        <v>147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658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149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659</v>
      </c>
      <c r="C48" s="9" t="s">
        <v>660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661</v>
      </c>
      <c r="C49" s="9" t="s">
        <v>660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662</v>
      </c>
      <c r="C50" s="9" t="s">
        <v>663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664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149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665</v>
      </c>
      <c r="C53" s="9" t="s">
        <v>666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667</v>
      </c>
      <c r="C54" s="9" t="s">
        <v>668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669</v>
      </c>
      <c r="C55" s="9"/>
      <c r="D55" s="11">
        <f>D57+D63-D60</f>
        <v>23536617.600000001</v>
      </c>
      <c r="E55" s="11">
        <f>E57+E63-E60</f>
        <v>279935</v>
      </c>
      <c r="F55" s="11">
        <f>F63</f>
        <v>23256682.600000001</v>
      </c>
      <c r="G55" s="11">
        <f>G57+G63-G60</f>
        <v>23536617.600000001</v>
      </c>
      <c r="H55" s="11">
        <f>H57+H63-H60</f>
        <v>279935</v>
      </c>
      <c r="I55" s="11">
        <f>I63</f>
        <v>23256682.600000001</v>
      </c>
      <c r="J55" s="11">
        <f>J57+J63-J60</f>
        <v>23536617.600000001</v>
      </c>
      <c r="K55" s="11">
        <f>K57+K63-K60</f>
        <v>279935</v>
      </c>
      <c r="L55" s="11">
        <f>L63</f>
        <v>23256682.600000001</v>
      </c>
    </row>
    <row r="56" spans="1:12" ht="39.950000000000003" customHeight="1" x14ac:dyDescent="0.25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670</v>
      </c>
      <c r="C57" s="9" t="s">
        <v>671</v>
      </c>
      <c r="D57" s="11">
        <f>SUM(D61,D62)</f>
        <v>279935</v>
      </c>
      <c r="E57" s="11">
        <f>SUM(E61,E62)</f>
        <v>279935</v>
      </c>
      <c r="F57" s="11" t="s">
        <v>23</v>
      </c>
      <c r="G57" s="11">
        <f>SUM(G61,G62)</f>
        <v>279935</v>
      </c>
      <c r="H57" s="11">
        <f>SUM(H61,H62)</f>
        <v>279935</v>
      </c>
      <c r="I57" s="11" t="s">
        <v>23</v>
      </c>
      <c r="J57" s="11">
        <f>SUM(J61,J62)</f>
        <v>279935</v>
      </c>
      <c r="K57" s="11">
        <f>SUM(K61,K62)</f>
        <v>279935</v>
      </c>
      <c r="L57" s="11" t="s">
        <v>23</v>
      </c>
    </row>
    <row r="58" spans="1:12" ht="39.950000000000003" customHeight="1" x14ac:dyDescent="0.25">
      <c r="A58" s="9"/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672</v>
      </c>
      <c r="C59" s="9"/>
      <c r="D59" s="11">
        <f>SUM(E59,F59)</f>
        <v>279935</v>
      </c>
      <c r="E59" s="11">
        <v>279935</v>
      </c>
      <c r="F59" s="11" t="s">
        <v>23</v>
      </c>
      <c r="G59" s="11">
        <f>SUM(H59,I59)</f>
        <v>279935</v>
      </c>
      <c r="H59" s="11">
        <v>279935</v>
      </c>
      <c r="I59" s="11" t="s">
        <v>23</v>
      </c>
      <c r="J59" s="11">
        <f>SUM(K59,L59)</f>
        <v>279935</v>
      </c>
      <c r="K59" s="11">
        <v>279935</v>
      </c>
      <c r="L59" s="11" t="s">
        <v>23</v>
      </c>
    </row>
    <row r="60" spans="1:12" ht="39.950000000000003" customHeight="1" x14ac:dyDescent="0.25">
      <c r="A60" s="9">
        <v>8193</v>
      </c>
      <c r="B60" s="10" t="s">
        <v>673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0</v>
      </c>
      <c r="H60" s="11">
        <f>H57-H59</f>
        <v>0</v>
      </c>
      <c r="I60" s="11" t="s">
        <v>23</v>
      </c>
      <c r="J60" s="11">
        <f>J57-J59</f>
        <v>0</v>
      </c>
      <c r="K60" s="11">
        <f>K57-K59</f>
        <v>0</v>
      </c>
      <c r="L60" s="11" t="s">
        <v>23</v>
      </c>
    </row>
    <row r="61" spans="1:12" ht="39.950000000000003" customHeight="1" x14ac:dyDescent="0.25">
      <c r="A61" s="9">
        <v>8194</v>
      </c>
      <c r="B61" s="10" t="s">
        <v>674</v>
      </c>
      <c r="C61" s="9" t="s">
        <v>675</v>
      </c>
      <c r="D61" s="11">
        <f>SUM(E61,F61)</f>
        <v>279935</v>
      </c>
      <c r="E61" s="11">
        <v>279935</v>
      </c>
      <c r="F61" s="11" t="s">
        <v>23</v>
      </c>
      <c r="G61" s="11">
        <f>SUM(H61,I61)</f>
        <v>279935</v>
      </c>
      <c r="H61" s="11">
        <v>279935</v>
      </c>
      <c r="I61" s="11" t="s">
        <v>23</v>
      </c>
      <c r="J61" s="11">
        <f>SUM(K61,L61)</f>
        <v>279935</v>
      </c>
      <c r="K61" s="11">
        <v>279935</v>
      </c>
      <c r="L61" s="11" t="s">
        <v>23</v>
      </c>
    </row>
    <row r="62" spans="1:12" ht="39.950000000000003" customHeight="1" x14ac:dyDescent="0.25">
      <c r="A62" s="9">
        <v>8195</v>
      </c>
      <c r="B62" s="10" t="s">
        <v>676</v>
      </c>
      <c r="C62" s="9" t="s">
        <v>677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678</v>
      </c>
      <c r="C63" s="9" t="s">
        <v>679</v>
      </c>
      <c r="D63" s="11">
        <f t="shared" ref="D63:L63" si="9">SUM(D65,D69)</f>
        <v>23256682.600000001</v>
      </c>
      <c r="E63" s="11">
        <f t="shared" si="9"/>
        <v>0</v>
      </c>
      <c r="F63" s="11">
        <f t="shared" si="9"/>
        <v>23256682.600000001</v>
      </c>
      <c r="G63" s="11">
        <f t="shared" si="9"/>
        <v>23256682.600000001</v>
      </c>
      <c r="H63" s="11">
        <f t="shared" si="9"/>
        <v>0</v>
      </c>
      <c r="I63" s="11">
        <f t="shared" si="9"/>
        <v>23256682.600000001</v>
      </c>
      <c r="J63" s="11">
        <f t="shared" si="9"/>
        <v>23256682.600000001</v>
      </c>
      <c r="K63" s="11">
        <f t="shared" si="9"/>
        <v>0</v>
      </c>
      <c r="L63" s="11">
        <f t="shared" si="9"/>
        <v>23256682.600000001</v>
      </c>
    </row>
    <row r="64" spans="1:12" ht="39.950000000000003" customHeight="1" x14ac:dyDescent="0.25">
      <c r="A64" s="9"/>
      <c r="B64" s="10" t="s">
        <v>149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680</v>
      </c>
      <c r="C65" s="9"/>
      <c r="D65" s="11">
        <f>SUM(D67,D68)</f>
        <v>23256682.600000001</v>
      </c>
      <c r="E65" s="11" t="s">
        <v>23</v>
      </c>
      <c r="F65" s="11">
        <f>SUM(F67,F68)</f>
        <v>23256682.600000001</v>
      </c>
      <c r="G65" s="11">
        <f>SUM(G67,G68)</f>
        <v>23256682.600000001</v>
      </c>
      <c r="H65" s="11" t="s">
        <v>23</v>
      </c>
      <c r="I65" s="11">
        <f>SUM(I67,I68)</f>
        <v>23256682.600000001</v>
      </c>
      <c r="J65" s="11">
        <f>SUM(J67,J68)</f>
        <v>23256682.600000001</v>
      </c>
      <c r="K65" s="11" t="s">
        <v>23</v>
      </c>
      <c r="L65" s="11">
        <f>SUM(L67,L68)</f>
        <v>23256682.600000001</v>
      </c>
    </row>
    <row r="66" spans="1:12" ht="39.950000000000003" customHeight="1" x14ac:dyDescent="0.25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681</v>
      </c>
      <c r="C67" s="9" t="s">
        <v>682</v>
      </c>
      <c r="D67" s="11">
        <f>SUM(E67,F67)</f>
        <v>23256682.600000001</v>
      </c>
      <c r="E67" s="11" t="s">
        <v>23</v>
      </c>
      <c r="F67" s="11">
        <v>23256682.600000001</v>
      </c>
      <c r="G67" s="11">
        <f>SUM(H67,I67)</f>
        <v>23256682.600000001</v>
      </c>
      <c r="H67" s="11" t="s">
        <v>23</v>
      </c>
      <c r="I67" s="11">
        <v>23256682.600000001</v>
      </c>
      <c r="J67" s="11">
        <f t="shared" ref="J67:J73" si="10">SUM(K67,L67)</f>
        <v>23256682.600000001</v>
      </c>
      <c r="K67" s="11" t="s">
        <v>23</v>
      </c>
      <c r="L67" s="11">
        <v>23256682.600000001</v>
      </c>
    </row>
    <row r="68" spans="1:12" ht="39.950000000000003" customHeight="1" x14ac:dyDescent="0.25">
      <c r="A68" s="9">
        <v>8199</v>
      </c>
      <c r="B68" s="10" t="s">
        <v>683</v>
      </c>
      <c r="C68" s="9" t="s">
        <v>684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685</v>
      </c>
      <c r="C69" s="9"/>
      <c r="D69" s="11">
        <f>SUM(E69,F69)</f>
        <v>0</v>
      </c>
      <c r="E69" s="11" t="s">
        <v>23</v>
      </c>
      <c r="F69" s="11">
        <v>0</v>
      </c>
      <c r="G69" s="11">
        <f>SUM(H69,I69)</f>
        <v>0</v>
      </c>
      <c r="H69" s="11" t="s">
        <v>23</v>
      </c>
      <c r="I69" s="11">
        <v>0</v>
      </c>
      <c r="J69" s="11">
        <f t="shared" si="10"/>
        <v>0</v>
      </c>
      <c r="K69" s="11" t="s">
        <v>23</v>
      </c>
      <c r="L69" s="11">
        <v>0</v>
      </c>
    </row>
    <row r="70" spans="1:12" ht="39.950000000000003" customHeight="1" x14ac:dyDescent="0.25">
      <c r="A70" s="9">
        <v>8201</v>
      </c>
      <c r="B70" s="10" t="s">
        <v>686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687</v>
      </c>
      <c r="C71" s="9"/>
      <c r="D71" s="11">
        <f>SUM(E71,F71)</f>
        <v>0</v>
      </c>
      <c r="E71" s="11" t="s">
        <v>23</v>
      </c>
      <c r="F71" s="11" t="s">
        <v>146</v>
      </c>
      <c r="G71" s="11">
        <f>SUM(H71,I71)</f>
        <v>0</v>
      </c>
      <c r="H71" s="11" t="s">
        <v>23</v>
      </c>
      <c r="I71" s="11" t="s">
        <v>146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688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-25643316.600000001</v>
      </c>
      <c r="K72" s="11">
        <v>-10627003</v>
      </c>
      <c r="L72" s="11">
        <v>-15016313.6</v>
      </c>
    </row>
    <row r="73" spans="1:12" ht="39.950000000000003" customHeight="1" x14ac:dyDescent="0.25">
      <c r="A73" s="9">
        <v>8204</v>
      </c>
      <c r="B73" s="10" t="s">
        <v>689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690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691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147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692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637</v>
      </c>
      <c r="C80" s="9" t="s">
        <v>693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639</v>
      </c>
      <c r="C81" s="9" t="s">
        <v>694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695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696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697</v>
      </c>
      <c r="C86" s="9" t="s">
        <v>698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699</v>
      </c>
      <c r="C87" s="9" t="s">
        <v>700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701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149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702</v>
      </c>
      <c r="C90" s="9" t="s">
        <v>698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703</v>
      </c>
      <c r="C91" s="9" t="s">
        <v>700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Tex</cp:lastModifiedBy>
  <dcterms:created xsi:type="dcterms:W3CDTF">2018-02-18T21:12:14Z</dcterms:created>
  <dcterms:modified xsi:type="dcterms:W3CDTF">2018-02-23T07:00:19Z</dcterms:modified>
</cp:coreProperties>
</file>