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Ծավ հայ" sheetId="1" r:id="rId1"/>
    <sheet name="ծավ ռուս" sheetId="2" r:id="rId2"/>
    <sheet name="հայ մրց ծավ" sheetId="3" r:id="rId3"/>
    <sheet name="ռուս ծավ մրց" sheetId="4" r:id="rId4"/>
  </sheets>
  <definedNames/>
  <calcPr fullCalcOnLoad="1"/>
</workbook>
</file>

<file path=xl/sharedStrings.xml><?xml version="1.0" encoding="utf-8"?>
<sst xmlns="http://schemas.openxmlformats.org/spreadsheetml/2006/main" count="899" uniqueCount="244">
  <si>
    <t>Ընդհանուր արժեքը /հազ.դրամ/</t>
  </si>
  <si>
    <t>ք.մ</t>
  </si>
  <si>
    <t>Աշխատանքի անվանումը</t>
  </si>
  <si>
    <t>Հիմնավորում</t>
  </si>
  <si>
    <t>Հատակներ</t>
  </si>
  <si>
    <t>Չափման միավոր</t>
  </si>
  <si>
    <t>Քանակը</t>
  </si>
  <si>
    <t>N</t>
  </si>
  <si>
    <t>Մեկ միավորի ընդհանուր արժեքը                                                                (հազ. դրամ)</t>
  </si>
  <si>
    <t>ք.մ.</t>
  </si>
  <si>
    <t>խմ</t>
  </si>
  <si>
    <t>11--11</t>
  </si>
  <si>
    <t>քմ</t>
  </si>
  <si>
    <t>մ</t>
  </si>
  <si>
    <t>հատ</t>
  </si>
  <si>
    <t>Ընդամենը</t>
  </si>
  <si>
    <t>Կազմեց</t>
  </si>
  <si>
    <t>Հարթեցնող շերտի կառուցում 30մմ հաստությամբ</t>
  </si>
  <si>
    <t>11-135</t>
  </si>
  <si>
    <t>11-252</t>
  </si>
  <si>
    <t>գծմ</t>
  </si>
  <si>
    <t>ինֆ.</t>
  </si>
  <si>
    <t>տն</t>
  </si>
  <si>
    <t>100 քմ</t>
  </si>
  <si>
    <t>12-280</t>
  </si>
  <si>
    <t>15-246-1</t>
  </si>
  <si>
    <t>15-277-1</t>
  </si>
  <si>
    <t>Դռների և պատուհանների շեպերի սվաղում գաջե շաղախով</t>
  </si>
  <si>
    <t>15--664</t>
  </si>
  <si>
    <t xml:space="preserve">Պատերի ծեփամածկում և սոսնձաներկում լատեքս ներկով </t>
  </si>
  <si>
    <t>15--665</t>
  </si>
  <si>
    <t xml:space="preserve">Առաստաղի ծեփամածկում և սոսնձաներկում լատեքս ներկով </t>
  </si>
  <si>
    <t xml:space="preserve">Նույնը  չբացվող </t>
  </si>
  <si>
    <t>10--64</t>
  </si>
  <si>
    <t>46-124</t>
  </si>
  <si>
    <t>11-223</t>
  </si>
  <si>
    <t>Շին աղբի բարձում ավտոմեքենաներին ձեռքով</t>
  </si>
  <si>
    <t>Պատուհաններ</t>
  </si>
  <si>
    <t>Դռներ</t>
  </si>
  <si>
    <t>Պատեր</t>
  </si>
  <si>
    <t>Ներքին հարդարման  աշխատանքներ</t>
  </si>
  <si>
    <t>10-104</t>
  </si>
  <si>
    <t xml:space="preserve">Պատուհանագոգերի տեղադրում </t>
  </si>
  <si>
    <t xml:space="preserve">քմ </t>
  </si>
  <si>
    <t>Հատակների կառուցում կերամոգրանիտից  40x40սմ</t>
  </si>
  <si>
    <t>23-229   վեր.</t>
  </si>
  <si>
    <t>Դ. Իսրայելյան</t>
  </si>
  <si>
    <t>Պատերի սվաղում գաջե շաղախով</t>
  </si>
  <si>
    <t>11--191</t>
  </si>
  <si>
    <t>Փայտե դռան բլոկների ապամոնտաժում (վերադարձ պատվիրատուին)</t>
  </si>
  <si>
    <t>8--169</t>
  </si>
  <si>
    <t>Միջնորմների կառուցում 100մմ հաստությամբ (400x200x100)</t>
  </si>
  <si>
    <t>8--163</t>
  </si>
  <si>
    <t>Կախովի առաստաղի կառուցում պլաստիկ շերտաերիզներով սանհանգույցներում</t>
  </si>
  <si>
    <t>15--82</t>
  </si>
  <si>
    <t xml:space="preserve">Սանհանգույցների պատերի երեսապատում հախճասալիկներով h= 2,4մ (40x20սմ) </t>
  </si>
  <si>
    <t>11-55   11-56</t>
  </si>
  <si>
    <t>11--14</t>
  </si>
  <si>
    <t>Ջրամեկուսիչ շերտի կառուցում իզոգամով և բիտումով</t>
  </si>
  <si>
    <t>Կերամոգրանիտե սալիկներով հատակի շրիշակների կառուցում 8սմ բարձրությամբ</t>
  </si>
  <si>
    <t xml:space="preserve">Կերամիկական սալիկներով հատակի կառուցում 40x40սմ  </t>
  </si>
  <si>
    <t xml:space="preserve">Ջրամատակարարում </t>
  </si>
  <si>
    <t>16-262</t>
  </si>
  <si>
    <t>16-261</t>
  </si>
  <si>
    <t>16-134</t>
  </si>
  <si>
    <t xml:space="preserve"> Պոլիպրոպիլենե  փականների տեղադրում Փ20</t>
  </si>
  <si>
    <t xml:space="preserve"> Պոլիպրոպիլենե  փականների տեղադրում Փ25</t>
  </si>
  <si>
    <t>17-53</t>
  </si>
  <si>
    <t>Ծորակի տեղադրում Փ15մմ</t>
  </si>
  <si>
    <t xml:space="preserve">Պոլիպրոպիլենային ձևավոր մասեր </t>
  </si>
  <si>
    <t xml:space="preserve">Ջրահեռացում </t>
  </si>
  <si>
    <t>16-34</t>
  </si>
  <si>
    <t xml:space="preserve">Պոլիպրոպիլենե կոյուղու խողովակների մոնտաժում Փ110x2,7մմ  </t>
  </si>
  <si>
    <t>16-33</t>
  </si>
  <si>
    <t xml:space="preserve">Պոլիպրոպիլենե կոյուղու  խողովակների մոնտաժում Փ50x2,0մմ  </t>
  </si>
  <si>
    <t>17--19</t>
  </si>
  <si>
    <t xml:space="preserve">Լվացարանի տեղադրում (հախճապակյա)  </t>
  </si>
  <si>
    <t>կոմպ</t>
  </si>
  <si>
    <t>17-61</t>
  </si>
  <si>
    <t xml:space="preserve">Զուգարանակոնքի տեղադրում (հախճապակյա)  </t>
  </si>
  <si>
    <t>Պոլիպրոպիլենային  ձևավոր մասեր</t>
  </si>
  <si>
    <t>Ներքին էլեկտրական լուսավորություն</t>
  </si>
  <si>
    <t>8-562-1</t>
  </si>
  <si>
    <t>Էլ բաշխիչ վահանակի տեղադրում (պլաստմասե արկղով)</t>
  </si>
  <si>
    <t>8-525-1</t>
  </si>
  <si>
    <t>8-601-2</t>
  </si>
  <si>
    <t>8-603-1</t>
  </si>
  <si>
    <t>Կախովի առաստաղի լուսատու մեկ շիկացման լամպով   60 W</t>
  </si>
  <si>
    <t>8-591-2</t>
  </si>
  <si>
    <t>Միաբևեռ անջատիչների տեղադրում փակ տեղադրման</t>
  </si>
  <si>
    <t>Երկբևեռ  անջատիչների տեղադրում փակ տեղադրման</t>
  </si>
  <si>
    <t>8-591-7</t>
  </si>
  <si>
    <t xml:space="preserve">Միաստեղ խրոցակային վարդակների տեղադրում հողանցման հպակով </t>
  </si>
  <si>
    <t xml:space="preserve">Երկստեղ խրոցակային վարդակների տեղադրում հողանցման հպակով </t>
  </si>
  <si>
    <t>8-402-2</t>
  </si>
  <si>
    <t>Հաղորդալար պղնձե ջիղով հատվածքը 2x2,5մմ² ППВГ մակնիշի բազմաջիղ</t>
  </si>
  <si>
    <t>100մ</t>
  </si>
  <si>
    <t xml:space="preserve">Հաղորդալար պղնձե ջիղով հատվածքը 2x4 մմ²  ППВГ  մակնիշի բազմաջիղ    </t>
  </si>
  <si>
    <t xml:space="preserve">Կախովի առաստաղի կառուցում գիպսաստվարաթղթից </t>
  </si>
  <si>
    <t>Լուսատու կախովի առաստաղին ամրացվող «Լեդ» մակնիշի    150x150   15 W</t>
  </si>
  <si>
    <t xml:space="preserve">Տուփ բաժանման </t>
  </si>
  <si>
    <t xml:space="preserve">Տուփ  անջատիչի և վարդակի համար </t>
  </si>
  <si>
    <t>8-150-1</t>
  </si>
  <si>
    <t>Մալուխ  բազմաջիղ պղնձե հատվածքը ППВГ 4x10մմ²  մակնիշի</t>
  </si>
  <si>
    <t>Սալվածք</t>
  </si>
  <si>
    <t>46-99</t>
  </si>
  <si>
    <t>Հին բետոնե սալվածքից մնացած հատվածի քանդում</t>
  </si>
  <si>
    <t>27-43    27-43-1</t>
  </si>
  <si>
    <t xml:space="preserve">Խճային հիմքի իրականացում   հ=6սմ </t>
  </si>
  <si>
    <t>27-87</t>
  </si>
  <si>
    <t xml:space="preserve">Բազալտե եզրաքարերի տեղադրում  120x300 մմ </t>
  </si>
  <si>
    <t>100 մ</t>
  </si>
  <si>
    <t>Պոլիպրոպիլենե խողովակների մոնտաժում Փ25x4.2մմ   PN 10</t>
  </si>
  <si>
    <t>Պոլիպրոպիլենե   խողովակների մոնտաժում Փ20x3.4մմ   PN 10</t>
  </si>
  <si>
    <t>Շին աղբի տեղափոխում    3կմ հեռավորության վրա</t>
  </si>
  <si>
    <t>Լամինաթե հատակների կառուցում 8սմ հաստությամբ (շրիշակով, սպունգով)</t>
  </si>
  <si>
    <r>
      <t xml:space="preserve">Դռան բլոկների տեղադրում մետաղապլաստե  սպիտակ ապակեպտտ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</si>
  <si>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r>
      <t xml:space="preserve">Դռան բլոկների տեղադրում մետաղապլաստե  սպիտակ խուլ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</si>
  <si>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>Ամբողջը</t>
  </si>
  <si>
    <t>Обоснование</t>
  </si>
  <si>
    <t xml:space="preserve"> Наименование работ</t>
  </si>
  <si>
    <t xml:space="preserve"> Ед измерения</t>
  </si>
  <si>
    <t>Количество</t>
  </si>
  <si>
    <t xml:space="preserve">   Стоимость единицы                                                             </t>
  </si>
  <si>
    <t>Общая стоимость</t>
  </si>
  <si>
    <t>Вес по приглашению /% /</t>
  </si>
  <si>
    <t xml:space="preserve"> Вес по участникам /% /</t>
  </si>
  <si>
    <t xml:space="preserve"> Погрузка строймусора вручную на автосамосвалы</t>
  </si>
  <si>
    <t>Перевозка  строймусора на расиояние до 3 км</t>
  </si>
  <si>
    <t>Итого</t>
  </si>
  <si>
    <t xml:space="preserve"> Итого</t>
  </si>
  <si>
    <t xml:space="preserve"> Окны</t>
  </si>
  <si>
    <t xml:space="preserve"> Установка подоконных досок </t>
  </si>
  <si>
    <t xml:space="preserve"> Стены</t>
  </si>
  <si>
    <t xml:space="preserve"> Устройство перегородок из легкобетонных камней толщиной 100мм (400x200x100)</t>
  </si>
  <si>
    <t>Устройство цементнопесчаной стяжек тольщиной 30мм</t>
  </si>
  <si>
    <t xml:space="preserve"> Устройство гидроизоляции из изогама один слой на  битумной  мастике </t>
  </si>
  <si>
    <t>Устройство покрытия из керомических плит 40x40см</t>
  </si>
  <si>
    <t xml:space="preserve"> Устройство покрытия из керомогранитных плит 40x40см</t>
  </si>
  <si>
    <t xml:space="preserve"> Устройство плинтусов из керомогранитных плит высотой 8см</t>
  </si>
  <si>
    <t xml:space="preserve"> Устройство покрытия из ламинатных плит толщиной 8см</t>
  </si>
  <si>
    <t>Штукатурка внутренных дверных и оконных откосов  гажевым раствором</t>
  </si>
  <si>
    <t xml:space="preserve"> Внутренная шпатлевка и окраска стен латексными красками</t>
  </si>
  <si>
    <t xml:space="preserve"> Внутренная шпатлевка и окраска потолков латексными красками</t>
  </si>
  <si>
    <t xml:space="preserve"> Облицовка стен глазурованными плитами сан узлах h= 2,4м (40x20см)</t>
  </si>
  <si>
    <t xml:space="preserve"> Установка подвесных потолков из пластмассовых плит в санузлах</t>
  </si>
  <si>
    <t xml:space="preserve"> Установка подвесных потолков из гипсокордонных плит в санузлах</t>
  </si>
  <si>
    <t xml:space="preserve"> Тротуар</t>
  </si>
  <si>
    <t>Подсилающий слой из щебня толщиной 6.0см</t>
  </si>
  <si>
    <t>Устройство покрытий тротуаров из бетона марки В15</t>
  </si>
  <si>
    <t>Установка базалтовых бордюров размеров 120x300мм</t>
  </si>
  <si>
    <t xml:space="preserve"> Водоснобжение</t>
  </si>
  <si>
    <t xml:space="preserve"> Прокладка полипропиленовых  труб диаметром для водоснобжения  PN 10 Փ25x4.2мм  </t>
  </si>
  <si>
    <t xml:space="preserve"> Прокладка полипропиленовых  труб диаметром для водоснобжения  PN 10 Փ20x3.4мм  </t>
  </si>
  <si>
    <t xml:space="preserve"> Установка вентилей  диаметром Փ20 полипропиленные</t>
  </si>
  <si>
    <t>Установка вентилей  диаметром Փ25 полипропиленные</t>
  </si>
  <si>
    <t xml:space="preserve"> Установка кранов Փ15</t>
  </si>
  <si>
    <t xml:space="preserve"> Фасонные части полипропиленные</t>
  </si>
  <si>
    <t xml:space="preserve">  Канализация</t>
  </si>
  <si>
    <t xml:space="preserve">Прокладка полипропиленовых канализационных труб диаметром Փ50x2,0м м  </t>
  </si>
  <si>
    <t xml:space="preserve">Прокладка полипропиленовых канализационных труб диаметром Փ110x2,7мм   </t>
  </si>
  <si>
    <t xml:space="preserve">  Установка умывальников</t>
  </si>
  <si>
    <t xml:space="preserve"> Установка унитазов </t>
  </si>
  <si>
    <t xml:space="preserve"> Внутренные электроосвещения</t>
  </si>
  <si>
    <t xml:space="preserve"> Ускановка пластмассывых распределительных  щитов </t>
  </si>
  <si>
    <t xml:space="preserve"> Установка выключателей автоматических однополюсный на ток 25А</t>
  </si>
  <si>
    <t>Установка потолочных светильников марки  «лед»   150x150   15 W</t>
  </si>
  <si>
    <t>Установка подвесных светильников напряжонностью    60 W</t>
  </si>
  <si>
    <t xml:space="preserve">Установка выключателей утопленного типа однополюсный </t>
  </si>
  <si>
    <t xml:space="preserve">Установка выключателей утопленного типа двухполюсный </t>
  </si>
  <si>
    <t>Установка штепсельных розеток утопленного типа однополюсный</t>
  </si>
  <si>
    <t>Установка штепсельных розеток утопленного типа двухполюсный</t>
  </si>
  <si>
    <r>
      <t xml:space="preserve">  Прокладка электропроводов медхый сечением 2x2,5мм</t>
    </r>
    <r>
      <rPr>
        <sz val="10"/>
        <rFont val="Calibri"/>
        <family val="2"/>
      </rPr>
      <t>²</t>
    </r>
    <r>
      <rPr>
        <sz val="10"/>
        <rFont val="GHEA Grapalat"/>
        <family val="3"/>
      </rPr>
      <t xml:space="preserve"> марки ППВГ</t>
    </r>
  </si>
  <si>
    <t xml:space="preserve">  Прокладка электропроводов медхый сечением 2x4мм² марки ППВГ</t>
  </si>
  <si>
    <t xml:space="preserve"> Прокладка кабеля сечением 4x10мм² марки ПВС  </t>
  </si>
  <si>
    <t xml:space="preserve"> Коробка для штепселей и выключателей </t>
  </si>
  <si>
    <t xml:space="preserve">  Коробка распредительный  </t>
  </si>
  <si>
    <t>Всего</t>
  </si>
  <si>
    <t>НДС 20%</t>
  </si>
  <si>
    <t>Составил                                Д. Исраелян</t>
  </si>
  <si>
    <r>
      <t>м</t>
    </r>
    <r>
      <rPr>
        <sz val="14"/>
        <rFont val="Calibri"/>
        <family val="2"/>
      </rPr>
      <t>²</t>
    </r>
  </si>
  <si>
    <r>
      <t>м</t>
    </r>
    <r>
      <rPr>
        <sz val="14"/>
        <rFont val="Calibri"/>
        <family val="2"/>
      </rPr>
      <t>³</t>
    </r>
  </si>
  <si>
    <t>т</t>
  </si>
  <si>
    <t>пгм</t>
  </si>
  <si>
    <t>шт</t>
  </si>
  <si>
    <t>100 пгм</t>
  </si>
  <si>
    <t>C310-3</t>
  </si>
  <si>
    <t>инф</t>
  </si>
  <si>
    <t xml:space="preserve">Ծ Ա Վ Ա Լ Ա Թ Ե Ր Թ   Ն Ա Խ Ա Հ Ա Շ Ի Վ    </t>
  </si>
  <si>
    <t>Կշիռը հրավերով նախատեսված%</t>
  </si>
  <si>
    <t>Կշիռը մասնակցի կողմից ներկայացված%</t>
  </si>
  <si>
    <t>ԱԱՀ 20%</t>
  </si>
  <si>
    <t>Բետոնե սալվածքի   կառուցում բետոնով Բ 15 դասի բետոնով 4.0սմ հաստությամբ</t>
  </si>
  <si>
    <t>Բազալտե աստիճանների հղկում</t>
  </si>
  <si>
    <t>11--78</t>
  </si>
  <si>
    <r>
      <t xml:space="preserve">Դռան բլոկների տեղադրում մետաղապլաստե  սպիտակ երկփեղկ ապակեպատ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</si>
  <si>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 xml:space="preserve">Նոր պատուհանների տեղադրում մետաղապլաստե վերնափեղկով    6.0սմ ապակեփաթեթով 4x4 մմ բացվող հայկական պրոֆիլ կամ համարժեք   </t>
  </si>
  <si>
    <t xml:space="preserve">Նոր պատուհանների տեղադրում մետաղապլաստե   6.0սմ ապակեփաթեթով 4x4 մմ բացվող հայկական պրոֆիլ կամ համարժեք   </t>
  </si>
  <si>
    <t>Պատուհանագոգերի արժեքը   35 սմ լայն.  սպիտակ</t>
  </si>
  <si>
    <t>Պատուհանների արտաքին ջրահեռացման հարթակների կառուցում ցինկապատ թիթեղով 0,5մմ  15 սմ լայնությամբ</t>
  </si>
  <si>
    <t>46-122</t>
  </si>
  <si>
    <t>Փայտե պատուհանների ապամոնտաժում պտուհանագոգերով</t>
  </si>
  <si>
    <t>Պատերի  սվաղի քանդում</t>
  </si>
  <si>
    <t>46-109</t>
  </si>
  <si>
    <t>Հատակի կերամիկական սալիկների քանդում</t>
  </si>
  <si>
    <t>Արտաքին պատերի կառուցում  հաստությամբ ուղիղ կտրվածքի տուֆ քարից   50.0 սմ հաստությամբ</t>
  </si>
  <si>
    <t xml:space="preserve">Խոհանոցի  պատերի երեսապատում հախճասալիկներով h= 1.8մ (40x20սմ) </t>
  </si>
  <si>
    <t>Արտաքին պատերի երեսապատում տուֆ քարե սալիկներով 3,0 սմ հաստությամբ</t>
  </si>
  <si>
    <t>13-49</t>
  </si>
  <si>
    <t>Միաֆազ ավտոմատ անջատիչների տեղադրում  25 Ա</t>
  </si>
  <si>
    <t>Բետոնե հարթակի  քանդում սանհանգույցում</t>
  </si>
  <si>
    <t xml:space="preserve"> Объемный лист-Смета</t>
  </si>
  <si>
    <t>Установка  металлопластиковых оконных блоков с фрамугоы  стеклопакетом толщиной 60мм открвающихся армянский профиль или равнозначный</t>
  </si>
  <si>
    <t xml:space="preserve"> Демонтаж оконных блоков</t>
  </si>
  <si>
    <t xml:space="preserve"> Тоже не открвающихся </t>
  </si>
  <si>
    <t xml:space="preserve">  Установка  металлопластиковых оконных блоков  стеклопакетом толщиной 60мм открвающихся армянский профиль или равнозначный</t>
  </si>
  <si>
    <t>Стоимость  подоконных досок пластмассовых шириной 35см белый</t>
  </si>
  <si>
    <t>Установка оконных отливов из оцинкованных листов  толщиной 0,5мм  шириной 15,0см</t>
  </si>
  <si>
    <t>) Демонтаж дверных блоков</t>
  </si>
  <si>
    <r>
      <t xml:space="preserve">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Установка  металлопластиковых дверных блоков белый  стеклопакетом  тольщуной 60мм  армянский профиль или равнозначный                                                                                                           </t>
    </r>
  </si>
  <si>
    <t xml:space="preserve"> Дверы</t>
  </si>
  <si>
    <t xml:space="preserve">Устройство наружных стен из  камней правильной формы толщиной 500мм </t>
  </si>
  <si>
    <t xml:space="preserve"> Облицовка наружных стен туфовыми пйитами</t>
  </si>
  <si>
    <t>Разборка полов из керамических плит</t>
  </si>
  <si>
    <t>Разборка бетонных плошадок в санузле</t>
  </si>
  <si>
    <t xml:space="preserve"> Отбивка щтукатурки из стен</t>
  </si>
  <si>
    <t xml:space="preserve"> Штукатурка стен гажевым раствором</t>
  </si>
  <si>
    <t xml:space="preserve"> Облицовка стен глазурованными плитами кухня  h= 1.8м (40x20см)</t>
  </si>
  <si>
    <t xml:space="preserve"> Разборка негодных бетонных тротыаров</t>
  </si>
  <si>
    <t xml:space="preserve"> Шлифовка базалтовых лестниц</t>
  </si>
  <si>
    <t xml:space="preserve">  Установка  металлопластиковых дверных блоков белый  стеклопакетом  глухой тольщуной 60мм  армянский профиль или равнозначный                                                                                                                                               </t>
  </si>
  <si>
    <t xml:space="preserve">    Установка  металлопластиковых дверных блоков белый  стеклопакетом двухстворный тольщуной 60мм  армянский профиль или равнозначный                                                                                                              </t>
  </si>
  <si>
    <t>тыс. др</t>
  </si>
  <si>
    <r>
      <t>100 м</t>
    </r>
    <r>
      <rPr>
        <sz val="14"/>
        <rFont val="Calibri"/>
        <family val="2"/>
      </rPr>
      <t>²</t>
    </r>
  </si>
  <si>
    <t>компл</t>
  </si>
  <si>
    <t>15-258</t>
  </si>
  <si>
    <t>Պատերի սվաղում ցեմենտյա շաղախով հախճասալիկների տակ</t>
  </si>
  <si>
    <t>Штукатурка стен под кафелными плитами</t>
  </si>
  <si>
    <t xml:space="preserve"> Внутренные отделочные работы</t>
  </si>
  <si>
    <t xml:space="preserve"> Штукатурка стен под кафелными плитами</t>
  </si>
  <si>
    <t xml:space="preserve"> Полы</t>
  </si>
  <si>
    <t xml:space="preserve">Տեղ համայնքի Քարաշեն բնակավայրի վարչական շենքի առաջին հարկի մասնակի  վերանորոգում </t>
  </si>
  <si>
    <t xml:space="preserve"> Частичный ремонт первого этажа административной зданий   в  населенным пункте  Карашен Техской общины Сюникского марза</t>
  </si>
  <si>
    <t xml:space="preserve"> Частичный ремонт первого этажа административной зданий   в  населенным пункте   Карашен  Техской общины Сюникского марза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</si>
</sst>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%"/>
    <numFmt numFmtId="193" formatCode="0.0E+00"/>
    <numFmt numFmtId="194" formatCode="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0.000000"/>
    <numFmt numFmtId="207" formatCode="0.00;[Red]0.00"/>
    <numFmt numFmtId="208" formatCode="#,##0.0000"/>
    <numFmt numFmtId="209" formatCode="#,##0.000"/>
    <numFmt numFmtId="210" formatCode="0.0000000"/>
  </numFmts>
  <fonts count="56">
    <font>
      <sz val="10"/>
      <name val="Arial"/>
      <family val="0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11"/>
      <color indexed="8"/>
      <name val="Calibri"/>
      <family val="2"/>
    </font>
    <font>
      <sz val="9"/>
      <name val="Times Armeni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7" fontId="7" fillId="0" borderId="10" xfId="0" applyNumberFormat="1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188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190" fontId="55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64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3" xfId="65"/>
    <cellStyle name="Обычный 3 2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92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4.00390625" style="2" customWidth="1"/>
    <col min="2" max="2" width="7.421875" style="2" customWidth="1"/>
    <col min="3" max="3" width="43.140625" style="2" customWidth="1"/>
    <col min="4" max="4" width="9.421875" style="2" customWidth="1"/>
    <col min="5" max="5" width="8.57421875" style="2" customWidth="1"/>
    <col min="6" max="6" width="11.57421875" style="2" customWidth="1"/>
    <col min="7" max="7" width="10.8515625" style="2" customWidth="1"/>
    <col min="8" max="8" width="9.140625" style="2" customWidth="1"/>
    <col min="9" max="9" width="11.7109375" style="2" bestFit="1" customWidth="1"/>
    <col min="10" max="16384" width="9.140625" style="2" customWidth="1"/>
  </cols>
  <sheetData>
    <row r="1" spans="1:233" ht="15" customHeight="1">
      <c r="A1" s="60" t="s">
        <v>188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7" ht="37.5" customHeight="1">
      <c r="A2" s="3"/>
      <c r="B2" s="60" t="s">
        <v>241</v>
      </c>
      <c r="C2" s="60"/>
      <c r="D2" s="60"/>
      <c r="E2" s="60"/>
      <c r="F2" s="60"/>
      <c r="G2" s="60"/>
    </row>
    <row r="3" spans="1:7" ht="67.5" customHeight="1">
      <c r="A3" s="4" t="s">
        <v>7</v>
      </c>
      <c r="B3" s="5" t="s">
        <v>3</v>
      </c>
      <c r="C3" s="4" t="s">
        <v>2</v>
      </c>
      <c r="D3" s="4" t="s">
        <v>5</v>
      </c>
      <c r="E3" s="4" t="s">
        <v>6</v>
      </c>
      <c r="F3" s="45" t="s">
        <v>8</v>
      </c>
      <c r="G3" s="4" t="s">
        <v>0</v>
      </c>
    </row>
    <row r="4" spans="1:7" ht="13.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/>
    </row>
    <row r="5" spans="1:7" s="21" customFormat="1" ht="13.5">
      <c r="A5" s="4"/>
      <c r="B5" s="19"/>
      <c r="C5" s="29" t="s">
        <v>37</v>
      </c>
      <c r="D5" s="30"/>
      <c r="E5" s="29"/>
      <c r="F5" s="18"/>
      <c r="G5" s="18"/>
    </row>
    <row r="6" spans="1:7" s="21" customFormat="1" ht="34.5" customHeight="1">
      <c r="A6" s="6">
        <v>1</v>
      </c>
      <c r="B6" s="6" t="s">
        <v>200</v>
      </c>
      <c r="C6" s="13" t="s">
        <v>201</v>
      </c>
      <c r="D6" s="6" t="s">
        <v>12</v>
      </c>
      <c r="E6" s="9">
        <v>24.8</v>
      </c>
      <c r="F6" s="10">
        <v>2.683</v>
      </c>
      <c r="G6" s="9">
        <f aca="true" t="shared" si="0" ref="G6:G13">E6*F6</f>
        <v>66.5384</v>
      </c>
    </row>
    <row r="7" spans="1:7" s="21" customFormat="1" ht="45.75" customHeight="1">
      <c r="A7" s="4">
        <v>2</v>
      </c>
      <c r="B7" s="4" t="s">
        <v>21</v>
      </c>
      <c r="C7" s="31" t="s">
        <v>196</v>
      </c>
      <c r="D7" s="4" t="s">
        <v>12</v>
      </c>
      <c r="E7" s="18">
        <f>3.64+1.56+1.56</f>
        <v>6.76</v>
      </c>
      <c r="F7" s="28">
        <v>36.146</v>
      </c>
      <c r="G7" s="9">
        <f t="shared" si="0"/>
        <v>244.34696</v>
      </c>
    </row>
    <row r="8" spans="1:7" s="21" customFormat="1" ht="20.25" customHeight="1">
      <c r="A8" s="4">
        <v>3</v>
      </c>
      <c r="B8" s="4" t="s">
        <v>21</v>
      </c>
      <c r="C8" s="31" t="s">
        <v>32</v>
      </c>
      <c r="D8" s="4" t="s">
        <v>12</v>
      </c>
      <c r="E8" s="18">
        <f>8.6+3.84+2.76</f>
        <v>15.2</v>
      </c>
      <c r="F8" s="28">
        <v>25.193</v>
      </c>
      <c r="G8" s="9">
        <f t="shared" si="0"/>
        <v>382.9336</v>
      </c>
    </row>
    <row r="9" spans="1:7" s="21" customFormat="1" ht="48" customHeight="1">
      <c r="A9" s="4">
        <v>4</v>
      </c>
      <c r="B9" s="4" t="s">
        <v>21</v>
      </c>
      <c r="C9" s="31" t="s">
        <v>197</v>
      </c>
      <c r="D9" s="4" t="s">
        <v>12</v>
      </c>
      <c r="E9" s="18">
        <f>2.16+0.3</f>
        <v>2.46</v>
      </c>
      <c r="F9" s="28">
        <v>36.146</v>
      </c>
      <c r="G9" s="9">
        <f t="shared" si="0"/>
        <v>88.91916</v>
      </c>
    </row>
    <row r="10" spans="1:7" s="21" customFormat="1" ht="20.25" customHeight="1">
      <c r="A10" s="4">
        <v>5</v>
      </c>
      <c r="B10" s="4" t="s">
        <v>21</v>
      </c>
      <c r="C10" s="31" t="s">
        <v>32</v>
      </c>
      <c r="D10" s="4" t="s">
        <v>12</v>
      </c>
      <c r="E10" s="18">
        <f>2.16+0.3</f>
        <v>2.46</v>
      </c>
      <c r="F10" s="28">
        <v>25.193</v>
      </c>
      <c r="G10" s="9">
        <f t="shared" si="0"/>
        <v>61.97478</v>
      </c>
    </row>
    <row r="11" spans="1:7" s="21" customFormat="1" ht="24" customHeight="1">
      <c r="A11" s="4">
        <v>6</v>
      </c>
      <c r="B11" s="19" t="s">
        <v>41</v>
      </c>
      <c r="C11" s="20" t="s">
        <v>42</v>
      </c>
      <c r="D11" s="4" t="s">
        <v>43</v>
      </c>
      <c r="E11" s="18">
        <f>E7+E8+E9+E10</f>
        <v>26.880000000000003</v>
      </c>
      <c r="F11" s="28">
        <v>0.837</v>
      </c>
      <c r="G11" s="9">
        <f t="shared" si="0"/>
        <v>22.49856</v>
      </c>
    </row>
    <row r="12" spans="1:7" s="21" customFormat="1" ht="33" customHeight="1">
      <c r="A12" s="4">
        <v>7</v>
      </c>
      <c r="B12" s="4" t="s">
        <v>21</v>
      </c>
      <c r="C12" s="31" t="s">
        <v>198</v>
      </c>
      <c r="D12" s="4" t="s">
        <v>13</v>
      </c>
      <c r="E12" s="18">
        <f>1.75*4+1.55*1+1.25*2+1.25*4</f>
        <v>16.05</v>
      </c>
      <c r="F12" s="28">
        <v>4.294</v>
      </c>
      <c r="G12" s="9">
        <f t="shared" si="0"/>
        <v>68.9187</v>
      </c>
    </row>
    <row r="13" spans="1:7" s="21" customFormat="1" ht="43.5" customHeight="1">
      <c r="A13" s="4">
        <v>8</v>
      </c>
      <c r="B13" s="19" t="s">
        <v>24</v>
      </c>
      <c r="C13" s="31" t="s">
        <v>199</v>
      </c>
      <c r="D13" s="4" t="s">
        <v>12</v>
      </c>
      <c r="E13" s="18">
        <f>(1.7*4+1.5*2+1.2*2+1.2*4+1.2*1)*0.15</f>
        <v>2.73</v>
      </c>
      <c r="F13" s="28">
        <v>7.452</v>
      </c>
      <c r="G13" s="9">
        <f t="shared" si="0"/>
        <v>20.34396</v>
      </c>
    </row>
    <row r="14" spans="1:9" s="21" customFormat="1" ht="21" customHeight="1">
      <c r="A14" s="4"/>
      <c r="B14" s="41"/>
      <c r="C14" s="29" t="s">
        <v>15</v>
      </c>
      <c r="D14" s="29"/>
      <c r="E14" s="29"/>
      <c r="F14" s="52"/>
      <c r="G14" s="15">
        <f>SUM(G6:G13)</f>
        <v>956.4741200000002</v>
      </c>
      <c r="I14" s="21">
        <f>G14/G87*100</f>
        <v>10.697056680944502</v>
      </c>
    </row>
    <row r="15" spans="1:7" s="21" customFormat="1" ht="20.25" customHeight="1">
      <c r="A15" s="4"/>
      <c r="B15" s="19"/>
      <c r="C15" s="29" t="s">
        <v>38</v>
      </c>
      <c r="D15" s="4"/>
      <c r="E15" s="4"/>
      <c r="F15" s="28"/>
      <c r="G15" s="9"/>
    </row>
    <row r="16" spans="1:7" s="21" customFormat="1" ht="33.75" customHeight="1">
      <c r="A16" s="4">
        <v>1</v>
      </c>
      <c r="B16" s="4" t="s">
        <v>34</v>
      </c>
      <c r="C16" s="20" t="s">
        <v>49</v>
      </c>
      <c r="D16" s="4" t="s">
        <v>12</v>
      </c>
      <c r="E16" s="18">
        <v>10.2</v>
      </c>
      <c r="F16" s="28">
        <v>1.572</v>
      </c>
      <c r="G16" s="9">
        <f>E16*F16</f>
        <v>16.034399999999998</v>
      </c>
    </row>
    <row r="17" spans="1:7" s="26" customFormat="1" ht="44.25" customHeight="1">
      <c r="A17" s="42">
        <v>2</v>
      </c>
      <c r="B17" s="4" t="s">
        <v>21</v>
      </c>
      <c r="C17" s="20" t="s">
        <v>117</v>
      </c>
      <c r="D17" s="4" t="s">
        <v>12</v>
      </c>
      <c r="E17" s="18">
        <f>2.1+2.94</f>
        <v>5.04</v>
      </c>
      <c r="F17" s="28">
        <v>45.456</v>
      </c>
      <c r="G17" s="9">
        <f>E17*F17</f>
        <v>229.09824</v>
      </c>
    </row>
    <row r="18" spans="1:7" s="26" customFormat="1" ht="45.75" customHeight="1">
      <c r="A18" s="42">
        <v>3</v>
      </c>
      <c r="B18" s="4" t="s">
        <v>21</v>
      </c>
      <c r="C18" s="20" t="s">
        <v>116</v>
      </c>
      <c r="D18" s="4" t="s">
        <v>12</v>
      </c>
      <c r="E18" s="18">
        <v>5.69</v>
      </c>
      <c r="F18" s="28">
        <v>45.456</v>
      </c>
      <c r="G18" s="9">
        <f>E18*F18</f>
        <v>258.64464000000004</v>
      </c>
    </row>
    <row r="19" spans="1:7" s="26" customFormat="1" ht="60" customHeight="1">
      <c r="A19" s="42">
        <v>4</v>
      </c>
      <c r="B19" s="4" t="s">
        <v>21</v>
      </c>
      <c r="C19" s="20" t="s">
        <v>195</v>
      </c>
      <c r="D19" s="4" t="s">
        <v>12</v>
      </c>
      <c r="E19" s="18">
        <v>2.94</v>
      </c>
      <c r="F19" s="28">
        <v>45.456</v>
      </c>
      <c r="G19" s="9">
        <f>E19*F19</f>
        <v>133.64064000000002</v>
      </c>
    </row>
    <row r="20" spans="1:9" s="21" customFormat="1" ht="14.25">
      <c r="A20" s="4"/>
      <c r="B20" s="41"/>
      <c r="C20" s="29" t="s">
        <v>15</v>
      </c>
      <c r="D20" s="29"/>
      <c r="E20" s="29"/>
      <c r="F20" s="28"/>
      <c r="G20" s="15">
        <f>SUM(G16:G19)</f>
        <v>637.4179200000001</v>
      </c>
      <c r="I20" s="21">
        <f>G20/G87*100</f>
        <v>7.128782135464102</v>
      </c>
    </row>
    <row r="21" spans="1:7" s="21" customFormat="1" ht="16.5" customHeight="1">
      <c r="A21" s="29"/>
      <c r="B21" s="19"/>
      <c r="C21" s="29" t="s">
        <v>39</v>
      </c>
      <c r="D21" s="30"/>
      <c r="E21" s="29"/>
      <c r="F21" s="28"/>
      <c r="G21" s="9"/>
    </row>
    <row r="22" spans="1:7" s="21" customFormat="1" ht="44.25" customHeight="1">
      <c r="A22" s="4">
        <v>1</v>
      </c>
      <c r="B22" s="36" t="s">
        <v>52</v>
      </c>
      <c r="C22" s="20" t="s">
        <v>205</v>
      </c>
      <c r="D22" s="4" t="s">
        <v>10</v>
      </c>
      <c r="E22" s="18">
        <v>0.6</v>
      </c>
      <c r="F22" s="28">
        <v>32.555</v>
      </c>
      <c r="G22" s="9">
        <f>E22*F22</f>
        <v>19.532999999999998</v>
      </c>
    </row>
    <row r="23" spans="1:7" s="35" customFormat="1" ht="30" customHeight="1">
      <c r="A23" s="4">
        <v>2</v>
      </c>
      <c r="B23" s="4" t="s">
        <v>208</v>
      </c>
      <c r="C23" s="20" t="s">
        <v>207</v>
      </c>
      <c r="D23" s="4" t="s">
        <v>12</v>
      </c>
      <c r="E23" s="18">
        <v>1.2</v>
      </c>
      <c r="F23" s="28">
        <v>13.521</v>
      </c>
      <c r="G23" s="9">
        <f>E23*F23</f>
        <v>16.2252</v>
      </c>
    </row>
    <row r="24" spans="1:7" s="21" customFormat="1" ht="27.75" customHeight="1">
      <c r="A24" s="4">
        <v>3</v>
      </c>
      <c r="B24" s="4" t="s">
        <v>50</v>
      </c>
      <c r="C24" s="20" t="s">
        <v>51</v>
      </c>
      <c r="D24" s="4" t="s">
        <v>12</v>
      </c>
      <c r="E24" s="18">
        <v>17</v>
      </c>
      <c r="F24" s="28">
        <v>4.521</v>
      </c>
      <c r="G24" s="9">
        <f>E24*F24</f>
        <v>76.857</v>
      </c>
    </row>
    <row r="25" spans="1:9" s="21" customFormat="1" ht="17.25" customHeight="1">
      <c r="A25" s="4"/>
      <c r="B25" s="4"/>
      <c r="C25" s="29" t="s">
        <v>15</v>
      </c>
      <c r="D25" s="4"/>
      <c r="E25" s="32"/>
      <c r="F25" s="28"/>
      <c r="G25" s="15">
        <f>SUM(G22:G24)</f>
        <v>112.6152</v>
      </c>
      <c r="I25" s="21">
        <f>G25/G87*100</f>
        <v>1.2594707502759208</v>
      </c>
    </row>
    <row r="26" spans="1:7" ht="13.5">
      <c r="A26" s="4"/>
      <c r="B26" s="4"/>
      <c r="C26" s="29" t="s">
        <v>4</v>
      </c>
      <c r="D26" s="29"/>
      <c r="E26" s="32"/>
      <c r="F26" s="28"/>
      <c r="G26" s="9"/>
    </row>
    <row r="27" spans="1:7" s="21" customFormat="1" ht="21.75" customHeight="1">
      <c r="A27" s="6">
        <v>1</v>
      </c>
      <c r="B27" s="6" t="s">
        <v>203</v>
      </c>
      <c r="C27" s="22" t="s">
        <v>204</v>
      </c>
      <c r="D27" s="6" t="s">
        <v>12</v>
      </c>
      <c r="E27" s="11">
        <v>4.3</v>
      </c>
      <c r="F27" s="10">
        <v>0.573</v>
      </c>
      <c r="G27" s="9">
        <f aca="true" t="shared" si="1" ref="G27:G34">E27*F27</f>
        <v>2.4638999999999998</v>
      </c>
    </row>
    <row r="28" spans="1:7" s="21" customFormat="1" ht="22.5" customHeight="1">
      <c r="A28" s="4">
        <v>2</v>
      </c>
      <c r="B28" s="4" t="s">
        <v>105</v>
      </c>
      <c r="C28" s="20" t="s">
        <v>210</v>
      </c>
      <c r="D28" s="4" t="s">
        <v>10</v>
      </c>
      <c r="E28" s="32">
        <v>0.6</v>
      </c>
      <c r="F28" s="28">
        <v>21.075</v>
      </c>
      <c r="G28" s="9">
        <f t="shared" si="1"/>
        <v>12.645</v>
      </c>
    </row>
    <row r="29" spans="1:7" s="25" customFormat="1" ht="30" customHeight="1">
      <c r="A29" s="4">
        <v>3</v>
      </c>
      <c r="B29" s="19" t="s">
        <v>56</v>
      </c>
      <c r="C29" s="20" t="s">
        <v>17</v>
      </c>
      <c r="D29" s="4" t="s">
        <v>12</v>
      </c>
      <c r="E29" s="18">
        <v>147.56</v>
      </c>
      <c r="F29" s="28">
        <v>1.606</v>
      </c>
      <c r="G29" s="9">
        <f t="shared" si="1"/>
        <v>236.98136000000002</v>
      </c>
    </row>
    <row r="30" spans="1:7" s="25" customFormat="1" ht="29.25" customHeight="1">
      <c r="A30" s="4">
        <v>4</v>
      </c>
      <c r="B30" s="33" t="s">
        <v>57</v>
      </c>
      <c r="C30" s="20" t="s">
        <v>58</v>
      </c>
      <c r="D30" s="4" t="s">
        <v>12</v>
      </c>
      <c r="E30" s="18">
        <v>4.3</v>
      </c>
      <c r="F30" s="28">
        <v>4.975</v>
      </c>
      <c r="G30" s="9">
        <f t="shared" si="1"/>
        <v>21.3925</v>
      </c>
    </row>
    <row r="31" spans="1:7" s="25" customFormat="1" ht="30" customHeight="1">
      <c r="A31" s="4">
        <v>5</v>
      </c>
      <c r="B31" s="19" t="s">
        <v>18</v>
      </c>
      <c r="C31" s="20" t="s">
        <v>60</v>
      </c>
      <c r="D31" s="4" t="s">
        <v>12</v>
      </c>
      <c r="E31" s="18">
        <v>17.66</v>
      </c>
      <c r="F31" s="28">
        <v>9.571</v>
      </c>
      <c r="G31" s="9">
        <f t="shared" si="1"/>
        <v>169.02385999999998</v>
      </c>
    </row>
    <row r="32" spans="1:7" s="25" customFormat="1" ht="30.75" customHeight="1">
      <c r="A32" s="4">
        <v>6</v>
      </c>
      <c r="B32" s="4" t="s">
        <v>48</v>
      </c>
      <c r="C32" s="20" t="s">
        <v>115</v>
      </c>
      <c r="D32" s="4" t="s">
        <v>12</v>
      </c>
      <c r="E32" s="18">
        <f>41.2+40.2+10.54</f>
        <v>91.94</v>
      </c>
      <c r="F32" s="28">
        <v>6.575</v>
      </c>
      <c r="G32" s="9">
        <f t="shared" si="1"/>
        <v>604.5055</v>
      </c>
    </row>
    <row r="33" spans="1:7" s="25" customFormat="1" ht="27" customHeight="1">
      <c r="A33" s="4">
        <v>7</v>
      </c>
      <c r="B33" s="19" t="s">
        <v>18</v>
      </c>
      <c r="C33" s="20" t="s">
        <v>44</v>
      </c>
      <c r="D33" s="4" t="s">
        <v>12</v>
      </c>
      <c r="E33" s="18">
        <v>37.96</v>
      </c>
      <c r="F33" s="28">
        <v>11.285</v>
      </c>
      <c r="G33" s="9">
        <f t="shared" si="1"/>
        <v>428.3786</v>
      </c>
    </row>
    <row r="34" spans="1:7" s="25" customFormat="1" ht="31.5" customHeight="1">
      <c r="A34" s="4">
        <v>8</v>
      </c>
      <c r="B34" s="19" t="s">
        <v>19</v>
      </c>
      <c r="C34" s="20" t="s">
        <v>59</v>
      </c>
      <c r="D34" s="4" t="s">
        <v>20</v>
      </c>
      <c r="E34" s="18">
        <v>60.35</v>
      </c>
      <c r="F34" s="28">
        <v>1.271</v>
      </c>
      <c r="G34" s="9">
        <f t="shared" si="1"/>
        <v>76.70485</v>
      </c>
    </row>
    <row r="35" spans="1:9" s="21" customFormat="1" ht="15.75" customHeight="1">
      <c r="A35" s="4"/>
      <c r="B35" s="41"/>
      <c r="C35" s="29" t="s">
        <v>15</v>
      </c>
      <c r="D35" s="4"/>
      <c r="E35" s="4"/>
      <c r="F35" s="28"/>
      <c r="G35" s="15">
        <f>SUM(G27:G34)</f>
        <v>1552.09557</v>
      </c>
      <c r="I35" s="21">
        <f>G35/G87*100</f>
        <v>17.358393645332363</v>
      </c>
    </row>
    <row r="36" spans="1:233" s="21" customFormat="1" ht="14.25">
      <c r="A36" s="29"/>
      <c r="B36" s="19"/>
      <c r="C36" s="29" t="s">
        <v>40</v>
      </c>
      <c r="D36" s="30"/>
      <c r="E36" s="29"/>
      <c r="F36" s="28"/>
      <c r="G36" s="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</row>
    <row r="37" spans="1:233" s="21" customFormat="1" ht="19.5" customHeight="1">
      <c r="A37" s="4">
        <v>1</v>
      </c>
      <c r="B37" s="33" t="s">
        <v>35</v>
      </c>
      <c r="C37" s="20" t="s">
        <v>202</v>
      </c>
      <c r="D37" s="4" t="s">
        <v>9</v>
      </c>
      <c r="E37" s="32">
        <v>210</v>
      </c>
      <c r="F37" s="28">
        <v>1.243</v>
      </c>
      <c r="G37" s="9">
        <f aca="true" t="shared" si="2" ref="G37:G48">E37*F37</f>
        <v>261.03000000000003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</row>
    <row r="38" spans="1:7" s="21" customFormat="1" ht="22.5" customHeight="1">
      <c r="A38" s="4">
        <v>2</v>
      </c>
      <c r="B38" s="19" t="s">
        <v>25</v>
      </c>
      <c r="C38" s="20" t="s">
        <v>47</v>
      </c>
      <c r="D38" s="4" t="s">
        <v>1</v>
      </c>
      <c r="E38" s="32">
        <v>210</v>
      </c>
      <c r="F38" s="28">
        <v>2.674</v>
      </c>
      <c r="G38" s="9">
        <f t="shared" si="2"/>
        <v>561.54</v>
      </c>
    </row>
    <row r="39" spans="1:7" s="21" customFormat="1" ht="31.5" customHeight="1">
      <c r="A39" s="4">
        <v>3</v>
      </c>
      <c r="B39" s="19" t="s">
        <v>26</v>
      </c>
      <c r="C39" s="20" t="s">
        <v>27</v>
      </c>
      <c r="D39" s="4" t="s">
        <v>12</v>
      </c>
      <c r="E39" s="32">
        <v>27.2</v>
      </c>
      <c r="F39" s="28">
        <v>6.531</v>
      </c>
      <c r="G39" s="9">
        <f t="shared" si="2"/>
        <v>177.64319999999998</v>
      </c>
    </row>
    <row r="40" spans="1:7" s="21" customFormat="1" ht="32.25" customHeight="1">
      <c r="A40" s="4">
        <v>4</v>
      </c>
      <c r="B40" s="19" t="s">
        <v>28</v>
      </c>
      <c r="C40" s="20" t="s">
        <v>29</v>
      </c>
      <c r="D40" s="4" t="s">
        <v>12</v>
      </c>
      <c r="E40" s="32">
        <v>331.1</v>
      </c>
      <c r="F40" s="28">
        <v>2.749</v>
      </c>
      <c r="G40" s="9">
        <f t="shared" si="2"/>
        <v>910.1939000000001</v>
      </c>
    </row>
    <row r="41" spans="1:233" s="21" customFormat="1" ht="33.75" customHeight="1">
      <c r="A41" s="4">
        <v>5</v>
      </c>
      <c r="B41" s="19" t="s">
        <v>30</v>
      </c>
      <c r="C41" s="20" t="s">
        <v>31</v>
      </c>
      <c r="D41" s="4" t="s">
        <v>12</v>
      </c>
      <c r="E41" s="18">
        <v>147.6</v>
      </c>
      <c r="F41" s="28">
        <v>3.101</v>
      </c>
      <c r="G41" s="9">
        <f t="shared" si="2"/>
        <v>457.70759999999996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</row>
    <row r="42" spans="1:232" s="21" customFormat="1" ht="31.5" customHeight="1">
      <c r="A42" s="4">
        <v>6</v>
      </c>
      <c r="B42" s="4" t="s">
        <v>235</v>
      </c>
      <c r="C42" s="20" t="s">
        <v>236</v>
      </c>
      <c r="D42" s="4" t="s">
        <v>12</v>
      </c>
      <c r="E42" s="32">
        <f>E43+E44</f>
        <v>32.9</v>
      </c>
      <c r="F42" s="28">
        <v>3.283</v>
      </c>
      <c r="G42" s="9">
        <f t="shared" si="2"/>
        <v>108.01069999999999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</row>
    <row r="43" spans="1:232" s="21" customFormat="1" ht="34.5" customHeight="1">
      <c r="A43" s="4">
        <v>7</v>
      </c>
      <c r="B43" s="33" t="s">
        <v>54</v>
      </c>
      <c r="C43" s="20" t="s">
        <v>55</v>
      </c>
      <c r="D43" s="4" t="s">
        <v>12</v>
      </c>
      <c r="E43" s="32">
        <v>23.3</v>
      </c>
      <c r="F43" s="28">
        <v>14.076</v>
      </c>
      <c r="G43" s="9">
        <f t="shared" si="2"/>
        <v>327.9708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</row>
    <row r="44" spans="1:232" s="21" customFormat="1" ht="30" customHeight="1">
      <c r="A44" s="4">
        <v>8</v>
      </c>
      <c r="B44" s="33" t="s">
        <v>54</v>
      </c>
      <c r="C44" s="20" t="s">
        <v>206</v>
      </c>
      <c r="D44" s="4" t="s">
        <v>12</v>
      </c>
      <c r="E44" s="18">
        <v>9.6</v>
      </c>
      <c r="F44" s="28">
        <v>14.076</v>
      </c>
      <c r="G44" s="9">
        <f t="shared" si="2"/>
        <v>135.1296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</row>
    <row r="45" spans="1:7" s="21" customFormat="1" ht="30.75" customHeight="1">
      <c r="A45" s="4">
        <v>9</v>
      </c>
      <c r="B45" s="19" t="s">
        <v>33</v>
      </c>
      <c r="C45" s="20" t="s">
        <v>98</v>
      </c>
      <c r="D45" s="4" t="s">
        <v>12</v>
      </c>
      <c r="E45" s="18">
        <v>147.6</v>
      </c>
      <c r="F45" s="28">
        <v>3.55</v>
      </c>
      <c r="G45" s="9">
        <f t="shared" si="2"/>
        <v>523.9799999999999</v>
      </c>
    </row>
    <row r="46" spans="1:7" s="21" customFormat="1" ht="30.75" customHeight="1">
      <c r="A46" s="4">
        <v>10</v>
      </c>
      <c r="B46" s="19" t="s">
        <v>33</v>
      </c>
      <c r="C46" s="20" t="s">
        <v>53</v>
      </c>
      <c r="D46" s="4" t="s">
        <v>12</v>
      </c>
      <c r="E46" s="18">
        <v>4.3</v>
      </c>
      <c r="F46" s="28">
        <v>6.482</v>
      </c>
      <c r="G46" s="9">
        <f t="shared" si="2"/>
        <v>27.8726</v>
      </c>
    </row>
    <row r="47" spans="1:7" s="24" customFormat="1" ht="30" customHeight="1">
      <c r="A47" s="4">
        <v>11</v>
      </c>
      <c r="B47" s="4" t="s">
        <v>45</v>
      </c>
      <c r="C47" s="31" t="s">
        <v>36</v>
      </c>
      <c r="D47" s="4" t="s">
        <v>22</v>
      </c>
      <c r="E47" s="32">
        <v>6</v>
      </c>
      <c r="F47" s="28">
        <v>0.952</v>
      </c>
      <c r="G47" s="9">
        <f t="shared" si="2"/>
        <v>5.712</v>
      </c>
    </row>
    <row r="48" spans="1:7" s="21" customFormat="1" ht="30" customHeight="1">
      <c r="A48" s="4">
        <v>12</v>
      </c>
      <c r="B48" s="4" t="s">
        <v>186</v>
      </c>
      <c r="C48" s="31" t="s">
        <v>114</v>
      </c>
      <c r="D48" s="4" t="s">
        <v>22</v>
      </c>
      <c r="E48" s="18">
        <v>6</v>
      </c>
      <c r="F48" s="28">
        <v>1.893</v>
      </c>
      <c r="G48" s="9">
        <f t="shared" si="2"/>
        <v>11.358</v>
      </c>
    </row>
    <row r="49" spans="1:9" s="21" customFormat="1" ht="14.25">
      <c r="A49" s="4"/>
      <c r="B49" s="19"/>
      <c r="C49" s="29" t="s">
        <v>15</v>
      </c>
      <c r="D49" s="4"/>
      <c r="E49" s="18"/>
      <c r="F49" s="28"/>
      <c r="G49" s="15">
        <f>SUM(G37:G48)</f>
        <v>3508.1484000000005</v>
      </c>
      <c r="I49" s="21">
        <f>G49/G87*100</f>
        <v>39.23458198739843</v>
      </c>
    </row>
    <row r="50" spans="1:7" s="21" customFormat="1" ht="17.25" customHeight="1">
      <c r="A50" s="4"/>
      <c r="B50" s="19"/>
      <c r="C50" s="29" t="s">
        <v>104</v>
      </c>
      <c r="D50" s="4"/>
      <c r="E50" s="28"/>
      <c r="F50" s="28"/>
      <c r="G50" s="9"/>
    </row>
    <row r="51" spans="1:7" s="21" customFormat="1" ht="34.5" customHeight="1">
      <c r="A51" s="4">
        <v>1</v>
      </c>
      <c r="B51" s="4" t="s">
        <v>105</v>
      </c>
      <c r="C51" s="20" t="s">
        <v>106</v>
      </c>
      <c r="D51" s="4" t="s">
        <v>10</v>
      </c>
      <c r="E51" s="32">
        <v>0.5</v>
      </c>
      <c r="F51" s="28">
        <v>21.075</v>
      </c>
      <c r="G51" s="9">
        <f>E51*F51</f>
        <v>10.5375</v>
      </c>
    </row>
    <row r="52" spans="1:7" s="21" customFormat="1" ht="20.25" customHeight="1">
      <c r="A52" s="45">
        <v>2</v>
      </c>
      <c r="B52" s="45" t="s">
        <v>107</v>
      </c>
      <c r="C52" s="44" t="s">
        <v>108</v>
      </c>
      <c r="D52" s="45" t="s">
        <v>23</v>
      </c>
      <c r="E52" s="53">
        <v>0.802</v>
      </c>
      <c r="F52" s="28">
        <v>108.099</v>
      </c>
      <c r="G52" s="9">
        <f>E52*F52</f>
        <v>86.69539800000001</v>
      </c>
    </row>
    <row r="53" spans="1:7" s="21" customFormat="1" ht="39.75" customHeight="1">
      <c r="A53" s="4">
        <v>3</v>
      </c>
      <c r="B53" s="36" t="s">
        <v>11</v>
      </c>
      <c r="C53" s="20" t="s">
        <v>192</v>
      </c>
      <c r="D53" s="4" t="s">
        <v>10</v>
      </c>
      <c r="E53" s="28">
        <f>80.2*0.04</f>
        <v>3.208</v>
      </c>
      <c r="F53" s="28">
        <v>49.728</v>
      </c>
      <c r="G53" s="9">
        <f>E53*F53</f>
        <v>159.52742400000002</v>
      </c>
    </row>
    <row r="54" spans="1:7" s="21" customFormat="1" ht="33" customHeight="1">
      <c r="A54" s="4">
        <v>4</v>
      </c>
      <c r="B54" s="4" t="s">
        <v>109</v>
      </c>
      <c r="C54" s="20" t="s">
        <v>110</v>
      </c>
      <c r="D54" s="4" t="s">
        <v>111</v>
      </c>
      <c r="E54" s="28">
        <v>0.626</v>
      </c>
      <c r="F54" s="28">
        <v>1100.249</v>
      </c>
      <c r="G54" s="9">
        <f>E54*F54</f>
        <v>688.7558740000001</v>
      </c>
    </row>
    <row r="55" spans="1:7" s="21" customFormat="1" ht="13.5">
      <c r="A55" s="4">
        <v>5</v>
      </c>
      <c r="B55" s="36" t="s">
        <v>194</v>
      </c>
      <c r="C55" s="20" t="s">
        <v>193</v>
      </c>
      <c r="D55" s="4" t="s">
        <v>12</v>
      </c>
      <c r="E55" s="28">
        <v>9.75</v>
      </c>
      <c r="F55" s="28">
        <v>1.435</v>
      </c>
      <c r="G55" s="9">
        <f>E55*F55</f>
        <v>13.99125</v>
      </c>
    </row>
    <row r="56" spans="1:9" s="21" customFormat="1" ht="21.75" customHeight="1">
      <c r="A56" s="4"/>
      <c r="B56" s="19"/>
      <c r="C56" s="29" t="s">
        <v>15</v>
      </c>
      <c r="D56" s="4"/>
      <c r="E56" s="32"/>
      <c r="F56" s="28"/>
      <c r="G56" s="15">
        <f>SUM(G51:G55)</f>
        <v>959.5074460000001</v>
      </c>
      <c r="I56" s="21">
        <f>G56/G87*100</f>
        <v>10.7309809236138</v>
      </c>
    </row>
    <row r="57" spans="1:233" ht="14.25">
      <c r="A57" s="6"/>
      <c r="B57" s="6"/>
      <c r="C57" s="8" t="s">
        <v>61</v>
      </c>
      <c r="D57" s="6"/>
      <c r="E57" s="11"/>
      <c r="F57" s="10"/>
      <c r="G57" s="9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</row>
    <row r="58" spans="1:7" ht="27">
      <c r="A58" s="6">
        <v>1</v>
      </c>
      <c r="B58" s="12" t="s">
        <v>62</v>
      </c>
      <c r="C58" s="22" t="s">
        <v>112</v>
      </c>
      <c r="D58" s="6" t="s">
        <v>13</v>
      </c>
      <c r="E58" s="37">
        <v>34</v>
      </c>
      <c r="F58" s="10">
        <v>3.365</v>
      </c>
      <c r="G58" s="9">
        <f aca="true" t="shared" si="3" ref="G58:G63">E58*F58</f>
        <v>114.41000000000001</v>
      </c>
    </row>
    <row r="59" spans="1:7" ht="27">
      <c r="A59" s="6">
        <v>2</v>
      </c>
      <c r="B59" s="12" t="s">
        <v>63</v>
      </c>
      <c r="C59" s="22" t="s">
        <v>113</v>
      </c>
      <c r="D59" s="6" t="s">
        <v>13</v>
      </c>
      <c r="E59" s="11">
        <v>4</v>
      </c>
      <c r="F59" s="10">
        <v>3.707</v>
      </c>
      <c r="G59" s="9">
        <f t="shared" si="3"/>
        <v>14.828</v>
      </c>
    </row>
    <row r="60" spans="1:7" ht="18" customHeight="1">
      <c r="A60" s="6">
        <v>3</v>
      </c>
      <c r="B60" s="12" t="s">
        <v>64</v>
      </c>
      <c r="C60" s="13" t="s">
        <v>65</v>
      </c>
      <c r="D60" s="6" t="s">
        <v>14</v>
      </c>
      <c r="E60" s="11">
        <v>4</v>
      </c>
      <c r="F60" s="10">
        <v>4.845</v>
      </c>
      <c r="G60" s="9">
        <f t="shared" si="3"/>
        <v>19.38</v>
      </c>
    </row>
    <row r="61" spans="1:7" ht="16.5" customHeight="1">
      <c r="A61" s="6">
        <v>4</v>
      </c>
      <c r="B61" s="12" t="s">
        <v>64</v>
      </c>
      <c r="C61" s="13" t="s">
        <v>66</v>
      </c>
      <c r="D61" s="6" t="s">
        <v>14</v>
      </c>
      <c r="E61" s="11">
        <v>1</v>
      </c>
      <c r="F61" s="10">
        <v>4.996</v>
      </c>
      <c r="G61" s="9">
        <f t="shared" si="3"/>
        <v>4.996</v>
      </c>
    </row>
    <row r="62" spans="1:7" ht="15.75" customHeight="1">
      <c r="A62" s="6">
        <v>6</v>
      </c>
      <c r="B62" s="12" t="s">
        <v>67</v>
      </c>
      <c r="C62" s="13" t="s">
        <v>68</v>
      </c>
      <c r="D62" s="6" t="s">
        <v>14</v>
      </c>
      <c r="E62" s="11">
        <v>2</v>
      </c>
      <c r="F62" s="10">
        <v>7.567</v>
      </c>
      <c r="G62" s="9">
        <f t="shared" si="3"/>
        <v>15.134</v>
      </c>
    </row>
    <row r="63" spans="1:7" ht="17.25" customHeight="1">
      <c r="A63" s="6">
        <v>7</v>
      </c>
      <c r="B63" s="12" t="s">
        <v>21</v>
      </c>
      <c r="C63" s="22" t="s">
        <v>69</v>
      </c>
      <c r="D63" s="6" t="s">
        <v>14</v>
      </c>
      <c r="E63" s="11">
        <v>6</v>
      </c>
      <c r="F63" s="10">
        <v>0.318</v>
      </c>
      <c r="G63" s="9">
        <f t="shared" si="3"/>
        <v>1.908</v>
      </c>
    </row>
    <row r="64" spans="1:9" ht="12.75" customHeight="1">
      <c r="A64" s="6"/>
      <c r="B64" s="12"/>
      <c r="C64" s="8" t="s">
        <v>15</v>
      </c>
      <c r="D64" s="6"/>
      <c r="E64" s="11"/>
      <c r="F64" s="10"/>
      <c r="G64" s="15">
        <f>SUM(G58:G63)</f>
        <v>170.65599999999998</v>
      </c>
      <c r="I64" s="21">
        <f>G64/G87*100</f>
        <v>1.9085899626257157</v>
      </c>
    </row>
    <row r="65" spans="1:7" ht="12.75" customHeight="1">
      <c r="A65" s="6"/>
      <c r="B65" s="12"/>
      <c r="C65" s="8" t="s">
        <v>70</v>
      </c>
      <c r="D65" s="6"/>
      <c r="E65" s="11"/>
      <c r="F65" s="10"/>
      <c r="G65" s="9"/>
    </row>
    <row r="66" spans="1:7" ht="30.75" customHeight="1">
      <c r="A66" s="6">
        <v>1</v>
      </c>
      <c r="B66" s="12" t="s">
        <v>71</v>
      </c>
      <c r="C66" s="22" t="s">
        <v>72</v>
      </c>
      <c r="D66" s="6" t="s">
        <v>13</v>
      </c>
      <c r="E66" s="37">
        <v>82</v>
      </c>
      <c r="F66" s="10">
        <v>2.769</v>
      </c>
      <c r="G66" s="9">
        <f>E66*F66</f>
        <v>227.05800000000002</v>
      </c>
    </row>
    <row r="67" spans="1:7" ht="30" customHeight="1">
      <c r="A67" s="6">
        <v>2</v>
      </c>
      <c r="B67" s="12" t="s">
        <v>73</v>
      </c>
      <c r="C67" s="22" t="s">
        <v>74</v>
      </c>
      <c r="D67" s="6" t="s">
        <v>13</v>
      </c>
      <c r="E67" s="11">
        <v>5</v>
      </c>
      <c r="F67" s="10">
        <v>1.653</v>
      </c>
      <c r="G67" s="9">
        <f>E67*F67</f>
        <v>8.265</v>
      </c>
    </row>
    <row r="68" spans="1:7" ht="22.5" customHeight="1">
      <c r="A68" s="6">
        <v>3</v>
      </c>
      <c r="B68" s="12" t="s">
        <v>75</v>
      </c>
      <c r="C68" s="13" t="s">
        <v>76</v>
      </c>
      <c r="D68" s="6" t="s">
        <v>77</v>
      </c>
      <c r="E68" s="11">
        <v>2</v>
      </c>
      <c r="F68" s="10">
        <v>23.731</v>
      </c>
      <c r="G68" s="9">
        <f>E68*F68</f>
        <v>47.462</v>
      </c>
    </row>
    <row r="69" spans="1:7" ht="21.75" customHeight="1">
      <c r="A69" s="6">
        <v>4</v>
      </c>
      <c r="B69" s="12" t="s">
        <v>78</v>
      </c>
      <c r="C69" s="22" t="s">
        <v>79</v>
      </c>
      <c r="D69" s="6" t="s">
        <v>77</v>
      </c>
      <c r="E69" s="11">
        <v>2</v>
      </c>
      <c r="F69" s="10">
        <v>54.354</v>
      </c>
      <c r="G69" s="9">
        <f>E69*F69</f>
        <v>108.708</v>
      </c>
    </row>
    <row r="70" spans="1:7" ht="18" customHeight="1">
      <c r="A70" s="6">
        <v>5</v>
      </c>
      <c r="B70" s="12" t="s">
        <v>21</v>
      </c>
      <c r="C70" s="22" t="s">
        <v>80</v>
      </c>
      <c r="D70" s="6" t="s">
        <v>14</v>
      </c>
      <c r="E70" s="11">
        <v>6</v>
      </c>
      <c r="F70" s="10">
        <v>0.636</v>
      </c>
      <c r="G70" s="9">
        <f>E70*F70</f>
        <v>3.816</v>
      </c>
    </row>
    <row r="71" spans="1:9" ht="12.75" customHeight="1">
      <c r="A71" s="6"/>
      <c r="B71" s="12"/>
      <c r="C71" s="8" t="s">
        <v>15</v>
      </c>
      <c r="D71" s="6"/>
      <c r="E71" s="11"/>
      <c r="F71" s="10"/>
      <c r="G71" s="15">
        <f>SUM(G66:G70)</f>
        <v>395.309</v>
      </c>
      <c r="I71" s="21">
        <f>G71/G87*100</f>
        <v>4.421073912054714</v>
      </c>
    </row>
    <row r="72" spans="1:7" ht="14.25">
      <c r="A72" s="6"/>
      <c r="B72" s="12"/>
      <c r="C72" s="27" t="s">
        <v>81</v>
      </c>
      <c r="D72" s="27"/>
      <c r="E72" s="6"/>
      <c r="F72" s="10"/>
      <c r="G72" s="9"/>
    </row>
    <row r="73" spans="1:7" ht="27">
      <c r="A73" s="6">
        <v>1</v>
      </c>
      <c r="B73" s="12" t="s">
        <v>82</v>
      </c>
      <c r="C73" s="22" t="s">
        <v>83</v>
      </c>
      <c r="D73" s="6" t="s">
        <v>14</v>
      </c>
      <c r="E73" s="11">
        <v>1</v>
      </c>
      <c r="F73" s="10">
        <v>9.731</v>
      </c>
      <c r="G73" s="9">
        <f aca="true" t="shared" si="4" ref="G73:G85">E73*F73</f>
        <v>9.731</v>
      </c>
    </row>
    <row r="74" spans="1:7" ht="27">
      <c r="A74" s="6">
        <v>2</v>
      </c>
      <c r="B74" s="12" t="s">
        <v>84</v>
      </c>
      <c r="C74" s="22" t="s">
        <v>209</v>
      </c>
      <c r="D74" s="6" t="s">
        <v>14</v>
      </c>
      <c r="E74" s="11">
        <v>6</v>
      </c>
      <c r="F74" s="10">
        <v>3.846</v>
      </c>
      <c r="G74" s="9">
        <f t="shared" si="4"/>
        <v>23.076</v>
      </c>
    </row>
    <row r="75" spans="1:7" ht="27">
      <c r="A75" s="6">
        <v>3</v>
      </c>
      <c r="B75" s="6" t="s">
        <v>85</v>
      </c>
      <c r="C75" s="22" t="s">
        <v>99</v>
      </c>
      <c r="D75" s="6" t="s">
        <v>14</v>
      </c>
      <c r="E75" s="11">
        <v>25</v>
      </c>
      <c r="F75" s="10">
        <v>6.013</v>
      </c>
      <c r="G75" s="9">
        <f t="shared" si="4"/>
        <v>150.325</v>
      </c>
    </row>
    <row r="76" spans="1:7" ht="27">
      <c r="A76" s="6">
        <v>4</v>
      </c>
      <c r="B76" s="12" t="s">
        <v>86</v>
      </c>
      <c r="C76" s="22" t="s">
        <v>87</v>
      </c>
      <c r="D76" s="6" t="s">
        <v>14</v>
      </c>
      <c r="E76" s="11">
        <v>4</v>
      </c>
      <c r="F76" s="10">
        <v>3.661</v>
      </c>
      <c r="G76" s="9">
        <f t="shared" si="4"/>
        <v>14.644</v>
      </c>
    </row>
    <row r="77" spans="1:7" ht="27">
      <c r="A77" s="6">
        <v>5</v>
      </c>
      <c r="B77" s="12" t="s">
        <v>88</v>
      </c>
      <c r="C77" s="22" t="s">
        <v>89</v>
      </c>
      <c r="D77" s="6" t="s">
        <v>14</v>
      </c>
      <c r="E77" s="11">
        <v>5</v>
      </c>
      <c r="F77" s="10">
        <v>1.625</v>
      </c>
      <c r="G77" s="9">
        <f t="shared" si="4"/>
        <v>8.125</v>
      </c>
    </row>
    <row r="78" spans="1:7" ht="27">
      <c r="A78" s="6">
        <v>6</v>
      </c>
      <c r="B78" s="12" t="s">
        <v>88</v>
      </c>
      <c r="C78" s="22" t="s">
        <v>90</v>
      </c>
      <c r="D78" s="6" t="s">
        <v>14</v>
      </c>
      <c r="E78" s="11">
        <v>3</v>
      </c>
      <c r="F78" s="10">
        <v>1.892</v>
      </c>
      <c r="G78" s="9">
        <f t="shared" si="4"/>
        <v>5.676</v>
      </c>
    </row>
    <row r="79" spans="1:7" ht="27">
      <c r="A79" s="6">
        <v>7</v>
      </c>
      <c r="B79" s="12" t="s">
        <v>91</v>
      </c>
      <c r="C79" s="22" t="s">
        <v>92</v>
      </c>
      <c r="D79" s="6" t="s">
        <v>14</v>
      </c>
      <c r="E79" s="11">
        <v>13</v>
      </c>
      <c r="F79" s="10">
        <v>1.257</v>
      </c>
      <c r="G79" s="9">
        <f t="shared" si="4"/>
        <v>16.340999999999998</v>
      </c>
    </row>
    <row r="80" spans="1:7" ht="27">
      <c r="A80" s="6">
        <v>8</v>
      </c>
      <c r="B80" s="12" t="s">
        <v>91</v>
      </c>
      <c r="C80" s="22" t="s">
        <v>93</v>
      </c>
      <c r="D80" s="6" t="s">
        <v>14</v>
      </c>
      <c r="E80" s="11">
        <v>11</v>
      </c>
      <c r="F80" s="10">
        <v>1.456</v>
      </c>
      <c r="G80" s="9">
        <f t="shared" si="4"/>
        <v>16.016</v>
      </c>
    </row>
    <row r="81" spans="1:7" ht="27">
      <c r="A81" s="6">
        <v>9</v>
      </c>
      <c r="B81" s="12" t="s">
        <v>94</v>
      </c>
      <c r="C81" s="22" t="s">
        <v>95</v>
      </c>
      <c r="D81" s="6" t="s">
        <v>96</v>
      </c>
      <c r="E81" s="11">
        <v>2.5</v>
      </c>
      <c r="F81" s="10">
        <v>63.399</v>
      </c>
      <c r="G81" s="9">
        <f t="shared" si="4"/>
        <v>158.4975</v>
      </c>
    </row>
    <row r="82" spans="1:7" ht="27">
      <c r="A82" s="6">
        <v>10</v>
      </c>
      <c r="B82" s="12" t="s">
        <v>94</v>
      </c>
      <c r="C82" s="22" t="s">
        <v>97</v>
      </c>
      <c r="D82" s="6" t="s">
        <v>96</v>
      </c>
      <c r="E82" s="9">
        <v>2.3</v>
      </c>
      <c r="F82" s="10">
        <v>83.663</v>
      </c>
      <c r="G82" s="9">
        <f t="shared" si="4"/>
        <v>192.42489999999998</v>
      </c>
    </row>
    <row r="83" spans="1:7" ht="27">
      <c r="A83" s="6">
        <v>11</v>
      </c>
      <c r="B83" s="19" t="s">
        <v>102</v>
      </c>
      <c r="C83" s="22" t="s">
        <v>103</v>
      </c>
      <c r="D83" s="6" t="s">
        <v>96</v>
      </c>
      <c r="E83" s="9">
        <v>0.1</v>
      </c>
      <c r="F83" s="10">
        <v>377.33</v>
      </c>
      <c r="G83" s="9">
        <f t="shared" si="4"/>
        <v>37.733</v>
      </c>
    </row>
    <row r="84" spans="1:7" ht="13.5">
      <c r="A84" s="6">
        <v>12</v>
      </c>
      <c r="B84" s="6" t="s">
        <v>21</v>
      </c>
      <c r="C84" s="22" t="s">
        <v>100</v>
      </c>
      <c r="D84" s="6" t="s">
        <v>14</v>
      </c>
      <c r="E84" s="11">
        <v>32</v>
      </c>
      <c r="F84" s="10">
        <v>0.477</v>
      </c>
      <c r="G84" s="9">
        <f t="shared" si="4"/>
        <v>15.264</v>
      </c>
    </row>
    <row r="85" spans="1:7" ht="13.5">
      <c r="A85" s="6">
        <v>13</v>
      </c>
      <c r="B85" s="6" t="s">
        <v>21</v>
      </c>
      <c r="C85" s="22" t="s">
        <v>101</v>
      </c>
      <c r="D85" s="6" t="s">
        <v>14</v>
      </c>
      <c r="E85" s="11">
        <v>7</v>
      </c>
      <c r="F85" s="10">
        <v>0.199</v>
      </c>
      <c r="G85" s="9">
        <f t="shared" si="4"/>
        <v>1.393</v>
      </c>
    </row>
    <row r="86" spans="1:9" ht="14.25">
      <c r="A86" s="6"/>
      <c r="B86" s="6"/>
      <c r="C86" s="8" t="s">
        <v>15</v>
      </c>
      <c r="D86" s="6"/>
      <c r="E86" s="11"/>
      <c r="F86" s="10"/>
      <c r="G86" s="15">
        <f>SUM(G73:G85)</f>
        <v>649.2464</v>
      </c>
      <c r="I86" s="21">
        <f>G86/G87*100</f>
        <v>7.2610700022904595</v>
      </c>
    </row>
    <row r="87" spans="1:9" ht="14.25">
      <c r="A87" s="8"/>
      <c r="B87" s="8"/>
      <c r="C87" s="8" t="s">
        <v>118</v>
      </c>
      <c r="D87" s="8"/>
      <c r="E87" s="39"/>
      <c r="F87" s="15"/>
      <c r="G87" s="15">
        <f>G14+G20+G25+G35+G49+G56+G64+G71+G86</f>
        <v>8941.470056</v>
      </c>
      <c r="H87" s="15"/>
      <c r="I87" s="15">
        <f>I14+I20+I25+I35+I49+I56+I64+I71+I86</f>
        <v>100</v>
      </c>
    </row>
    <row r="88" spans="1:7" ht="13.5">
      <c r="A88" s="6"/>
      <c r="B88" s="6"/>
      <c r="C88" s="6" t="s">
        <v>191</v>
      </c>
      <c r="D88" s="6"/>
      <c r="E88" s="6"/>
      <c r="F88" s="6"/>
      <c r="G88" s="9">
        <f>G87*0.2</f>
        <v>1788.2940112</v>
      </c>
    </row>
    <row r="89" spans="1:7" ht="14.25">
      <c r="A89" s="6"/>
      <c r="B89" s="6"/>
      <c r="C89" s="6"/>
      <c r="D89" s="6"/>
      <c r="E89" s="6"/>
      <c r="F89" s="6"/>
      <c r="G89" s="15">
        <f>SUM(G87:G88)</f>
        <v>10729.7640672</v>
      </c>
    </row>
    <row r="92" spans="3:6" ht="16.5">
      <c r="C92" s="17" t="s">
        <v>16</v>
      </c>
      <c r="D92" s="16"/>
      <c r="E92" s="59" t="s">
        <v>46</v>
      </c>
      <c r="F92" s="59"/>
    </row>
  </sheetData>
  <sheetProtection/>
  <mergeCells count="3">
    <mergeCell ref="A1:G1"/>
    <mergeCell ref="B2:G2"/>
    <mergeCell ref="E92:F92"/>
  </mergeCells>
  <printOptions horizontalCentered="1"/>
  <pageMargins left="0.31496062992125984" right="0.31496062992125984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92"/>
  <sheetViews>
    <sheetView zoomScalePageLayoutView="0" workbookViewId="0" topLeftCell="A58">
      <selection activeCell="E59" sqref="E59"/>
    </sheetView>
  </sheetViews>
  <sheetFormatPr defaultColWidth="9.140625" defaultRowHeight="12.75"/>
  <cols>
    <col min="1" max="1" width="4.00390625" style="2" customWidth="1"/>
    <col min="2" max="2" width="8.421875" style="2" customWidth="1"/>
    <col min="3" max="3" width="43.140625" style="2" customWidth="1"/>
    <col min="4" max="4" width="9.421875" style="2" customWidth="1"/>
    <col min="5" max="5" width="8.57421875" style="2" customWidth="1"/>
    <col min="6" max="6" width="11.57421875" style="2" customWidth="1"/>
    <col min="7" max="7" width="10.8515625" style="2" customWidth="1"/>
    <col min="8" max="16384" width="9.140625" style="2" customWidth="1"/>
  </cols>
  <sheetData>
    <row r="1" spans="1:233" ht="15" customHeight="1">
      <c r="A1" s="60" t="s">
        <v>211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7" ht="37.5" customHeight="1">
      <c r="A2" s="3"/>
      <c r="B2" s="60" t="s">
        <v>242</v>
      </c>
      <c r="C2" s="60"/>
      <c r="D2" s="60"/>
      <c r="E2" s="60"/>
      <c r="F2" s="60"/>
      <c r="G2" s="60"/>
    </row>
    <row r="3" spans="1:7" ht="18" customHeight="1">
      <c r="A3" s="3"/>
      <c r="B3" s="38"/>
      <c r="C3" s="38"/>
      <c r="D3" s="38"/>
      <c r="E3" s="38"/>
      <c r="F3" s="38"/>
      <c r="G3" s="54" t="s">
        <v>232</v>
      </c>
    </row>
    <row r="4" spans="1:7" ht="62.25" customHeight="1">
      <c r="A4" s="6" t="s">
        <v>7</v>
      </c>
      <c r="B4" s="6" t="s">
        <v>119</v>
      </c>
      <c r="C4" s="6" t="s">
        <v>120</v>
      </c>
      <c r="D4" s="6" t="s">
        <v>121</v>
      </c>
      <c r="E4" s="43" t="s">
        <v>122</v>
      </c>
      <c r="F4" s="43" t="s">
        <v>123</v>
      </c>
      <c r="G4" s="6" t="s">
        <v>124</v>
      </c>
    </row>
    <row r="5" spans="1:7" ht="13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21" customFormat="1" ht="13.5">
      <c r="A6" s="4"/>
      <c r="B6" s="19"/>
      <c r="C6" s="29" t="s">
        <v>131</v>
      </c>
      <c r="D6" s="30"/>
      <c r="E6" s="29"/>
      <c r="F6" s="18"/>
      <c r="G6" s="18"/>
    </row>
    <row r="7" spans="1:7" s="21" customFormat="1" ht="20.25" customHeight="1">
      <c r="A7" s="6">
        <v>4</v>
      </c>
      <c r="B7" s="6" t="s">
        <v>200</v>
      </c>
      <c r="C7" s="13" t="s">
        <v>213</v>
      </c>
      <c r="D7" s="6" t="s">
        <v>180</v>
      </c>
      <c r="E7" s="9">
        <v>24.8</v>
      </c>
      <c r="F7" s="10">
        <v>2.683</v>
      </c>
      <c r="G7" s="9">
        <f aca="true" t="shared" si="0" ref="G7:G14">E7*F7</f>
        <v>66.5384</v>
      </c>
    </row>
    <row r="8" spans="1:7" s="21" customFormat="1" ht="63.75" customHeight="1">
      <c r="A8" s="4">
        <v>1</v>
      </c>
      <c r="B8" s="4" t="s">
        <v>187</v>
      </c>
      <c r="C8" s="31" t="s">
        <v>212</v>
      </c>
      <c r="D8" s="6" t="s">
        <v>180</v>
      </c>
      <c r="E8" s="18">
        <f>3.64+1.56+1.56</f>
        <v>6.76</v>
      </c>
      <c r="F8" s="28">
        <v>36.146</v>
      </c>
      <c r="G8" s="9">
        <f t="shared" si="0"/>
        <v>244.34696</v>
      </c>
    </row>
    <row r="9" spans="1:7" s="21" customFormat="1" ht="20.25" customHeight="1">
      <c r="A9" s="4">
        <v>2</v>
      </c>
      <c r="B9" s="4" t="s">
        <v>187</v>
      </c>
      <c r="C9" s="31" t="s">
        <v>214</v>
      </c>
      <c r="D9" s="6" t="s">
        <v>180</v>
      </c>
      <c r="E9" s="18">
        <f>8.6+3.84+2.76</f>
        <v>15.2</v>
      </c>
      <c r="F9" s="28">
        <v>25.193</v>
      </c>
      <c r="G9" s="9">
        <f t="shared" si="0"/>
        <v>382.9336</v>
      </c>
    </row>
    <row r="10" spans="1:7" s="21" customFormat="1" ht="48" customHeight="1">
      <c r="A10" s="4">
        <v>1</v>
      </c>
      <c r="B10" s="4" t="s">
        <v>187</v>
      </c>
      <c r="C10" s="31" t="s">
        <v>215</v>
      </c>
      <c r="D10" s="6" t="s">
        <v>180</v>
      </c>
      <c r="E10" s="18">
        <f>2.16+0.3</f>
        <v>2.46</v>
      </c>
      <c r="F10" s="28">
        <v>36.146</v>
      </c>
      <c r="G10" s="9">
        <f t="shared" si="0"/>
        <v>88.91916</v>
      </c>
    </row>
    <row r="11" spans="1:7" s="21" customFormat="1" ht="20.25" customHeight="1">
      <c r="A11" s="4">
        <v>2</v>
      </c>
      <c r="B11" s="4" t="s">
        <v>187</v>
      </c>
      <c r="C11" s="31" t="s">
        <v>214</v>
      </c>
      <c r="D11" s="6" t="s">
        <v>180</v>
      </c>
      <c r="E11" s="18">
        <f>2.16+0.3</f>
        <v>2.46</v>
      </c>
      <c r="F11" s="28">
        <v>25.193</v>
      </c>
      <c r="G11" s="9">
        <f t="shared" si="0"/>
        <v>61.97478</v>
      </c>
    </row>
    <row r="12" spans="1:7" s="21" customFormat="1" ht="18.75" customHeight="1">
      <c r="A12" s="4">
        <v>3</v>
      </c>
      <c r="B12" s="19" t="s">
        <v>41</v>
      </c>
      <c r="C12" s="20" t="s">
        <v>132</v>
      </c>
      <c r="D12" s="6" t="s">
        <v>180</v>
      </c>
      <c r="E12" s="18">
        <f>E8+E9+E10+E11</f>
        <v>26.880000000000003</v>
      </c>
      <c r="F12" s="28">
        <v>0.837</v>
      </c>
      <c r="G12" s="9">
        <f t="shared" si="0"/>
        <v>22.49856</v>
      </c>
    </row>
    <row r="13" spans="1:7" s="21" customFormat="1" ht="33" customHeight="1">
      <c r="A13" s="4">
        <v>4</v>
      </c>
      <c r="B13" s="4" t="s">
        <v>187</v>
      </c>
      <c r="C13" s="13" t="s">
        <v>216</v>
      </c>
      <c r="D13" s="4" t="s">
        <v>183</v>
      </c>
      <c r="E13" s="18">
        <f>1.75*4+1.55*1+1.25*2+1.25*4</f>
        <v>16.05</v>
      </c>
      <c r="F13" s="28">
        <v>4.294</v>
      </c>
      <c r="G13" s="9">
        <f t="shared" si="0"/>
        <v>68.9187</v>
      </c>
    </row>
    <row r="14" spans="1:7" s="21" customFormat="1" ht="43.5" customHeight="1">
      <c r="A14" s="4">
        <v>5</v>
      </c>
      <c r="B14" s="19" t="s">
        <v>24</v>
      </c>
      <c r="C14" s="13" t="s">
        <v>217</v>
      </c>
      <c r="D14" s="6" t="s">
        <v>180</v>
      </c>
      <c r="E14" s="18">
        <f>(1.7*4+1.5*2+1.2*2+1.2*4+1.2*1)*0.15</f>
        <v>2.73</v>
      </c>
      <c r="F14" s="28">
        <v>7.452</v>
      </c>
      <c r="G14" s="9">
        <f t="shared" si="0"/>
        <v>20.34396</v>
      </c>
    </row>
    <row r="15" spans="1:7" s="21" customFormat="1" ht="21" customHeight="1">
      <c r="A15" s="4"/>
      <c r="B15" s="41"/>
      <c r="C15" s="29" t="s">
        <v>129</v>
      </c>
      <c r="D15" s="29"/>
      <c r="E15" s="29"/>
      <c r="F15" s="52"/>
      <c r="G15" s="15">
        <f>SUM(G7:G14)</f>
        <v>956.4741200000002</v>
      </c>
    </row>
    <row r="16" spans="1:7" s="21" customFormat="1" ht="20.25" customHeight="1">
      <c r="A16" s="4"/>
      <c r="B16" s="19"/>
      <c r="C16" s="29" t="s">
        <v>220</v>
      </c>
      <c r="D16" s="4"/>
      <c r="E16" s="4"/>
      <c r="F16" s="28"/>
      <c r="G16" s="9"/>
    </row>
    <row r="17" spans="1:7" s="21" customFormat="1" ht="22.5" customHeight="1">
      <c r="A17" s="4">
        <v>3</v>
      </c>
      <c r="B17" s="4" t="s">
        <v>34</v>
      </c>
      <c r="C17" s="20" t="s">
        <v>218</v>
      </c>
      <c r="D17" s="6" t="s">
        <v>180</v>
      </c>
      <c r="E17" s="18">
        <v>10.2</v>
      </c>
      <c r="F17" s="28">
        <v>1.572</v>
      </c>
      <c r="G17" s="9">
        <f>E17*F17</f>
        <v>16.034399999999998</v>
      </c>
    </row>
    <row r="18" spans="1:7" s="26" customFormat="1" ht="44.25" customHeight="1">
      <c r="A18" s="42">
        <v>1</v>
      </c>
      <c r="B18" s="4" t="s">
        <v>187</v>
      </c>
      <c r="C18" s="20" t="s">
        <v>230</v>
      </c>
      <c r="D18" s="6" t="s">
        <v>180</v>
      </c>
      <c r="E18" s="18">
        <f>2.1+2.94</f>
        <v>5.04</v>
      </c>
      <c r="F18" s="28">
        <v>45.456</v>
      </c>
      <c r="G18" s="9">
        <f>E18*F18</f>
        <v>229.09824</v>
      </c>
    </row>
    <row r="19" spans="1:7" s="26" customFormat="1" ht="45.75" customHeight="1">
      <c r="A19" s="42">
        <v>1</v>
      </c>
      <c r="B19" s="4" t="s">
        <v>187</v>
      </c>
      <c r="C19" s="20" t="s">
        <v>219</v>
      </c>
      <c r="D19" s="6" t="s">
        <v>180</v>
      </c>
      <c r="E19" s="18">
        <v>5.69</v>
      </c>
      <c r="F19" s="28">
        <v>45.456</v>
      </c>
      <c r="G19" s="9">
        <f>E19*F19</f>
        <v>258.64464000000004</v>
      </c>
    </row>
    <row r="20" spans="1:7" s="26" customFormat="1" ht="48.75" customHeight="1">
      <c r="A20" s="42">
        <v>2</v>
      </c>
      <c r="B20" s="4" t="s">
        <v>187</v>
      </c>
      <c r="C20" s="20" t="s">
        <v>231</v>
      </c>
      <c r="D20" s="6" t="s">
        <v>180</v>
      </c>
      <c r="E20" s="18">
        <v>2.94</v>
      </c>
      <c r="F20" s="28">
        <v>45.456</v>
      </c>
      <c r="G20" s="9">
        <f>E20*F20</f>
        <v>133.64064000000002</v>
      </c>
    </row>
    <row r="21" spans="1:7" s="21" customFormat="1" ht="14.25">
      <c r="A21" s="4"/>
      <c r="B21" s="41"/>
      <c r="C21" s="29" t="s">
        <v>130</v>
      </c>
      <c r="D21" s="29"/>
      <c r="E21" s="29"/>
      <c r="F21" s="28"/>
      <c r="G21" s="15">
        <f>SUM(G17:G20)</f>
        <v>637.4179200000001</v>
      </c>
    </row>
    <row r="22" spans="1:7" s="21" customFormat="1" ht="16.5" customHeight="1">
      <c r="A22" s="29"/>
      <c r="B22" s="19"/>
      <c r="C22" s="8" t="s">
        <v>133</v>
      </c>
      <c r="D22" s="30"/>
      <c r="E22" s="29"/>
      <c r="F22" s="28"/>
      <c r="G22" s="9"/>
    </row>
    <row r="23" spans="1:7" s="21" customFormat="1" ht="34.5" customHeight="1">
      <c r="A23" s="4">
        <v>1</v>
      </c>
      <c r="B23" s="36" t="s">
        <v>52</v>
      </c>
      <c r="C23" s="22" t="s">
        <v>221</v>
      </c>
      <c r="D23" s="4" t="s">
        <v>181</v>
      </c>
      <c r="E23" s="18">
        <v>0.6</v>
      </c>
      <c r="F23" s="28">
        <v>32.555</v>
      </c>
      <c r="G23" s="9">
        <f>E23*F23</f>
        <v>19.532999999999998</v>
      </c>
    </row>
    <row r="24" spans="1:7" s="35" customFormat="1" ht="16.5" customHeight="1">
      <c r="A24" s="4">
        <v>5</v>
      </c>
      <c r="B24" s="4" t="s">
        <v>208</v>
      </c>
      <c r="C24" s="20" t="s">
        <v>222</v>
      </c>
      <c r="D24" s="6" t="s">
        <v>180</v>
      </c>
      <c r="E24" s="50">
        <v>1.2</v>
      </c>
      <c r="F24" s="28">
        <v>13.521</v>
      </c>
      <c r="G24" s="9">
        <f>E24*F24</f>
        <v>16.2252</v>
      </c>
    </row>
    <row r="25" spans="1:7" s="21" customFormat="1" ht="27.75" customHeight="1">
      <c r="A25" s="4">
        <v>2</v>
      </c>
      <c r="B25" s="4" t="s">
        <v>50</v>
      </c>
      <c r="C25" s="22" t="s">
        <v>134</v>
      </c>
      <c r="D25" s="6" t="s">
        <v>180</v>
      </c>
      <c r="E25" s="18">
        <v>17</v>
      </c>
      <c r="F25" s="28">
        <v>4.521</v>
      </c>
      <c r="G25" s="9">
        <f>E25*F25</f>
        <v>76.857</v>
      </c>
    </row>
    <row r="26" spans="1:7" s="21" customFormat="1" ht="16.5" customHeight="1">
      <c r="A26" s="4"/>
      <c r="B26" s="4"/>
      <c r="C26" s="29" t="s">
        <v>129</v>
      </c>
      <c r="D26" s="4"/>
      <c r="E26" s="32"/>
      <c r="F26" s="28"/>
      <c r="G26" s="15">
        <f>SUM(G23:G25)</f>
        <v>112.6152</v>
      </c>
    </row>
    <row r="27" spans="1:7" ht="13.5">
      <c r="A27" s="4"/>
      <c r="B27" s="4"/>
      <c r="C27" s="29" t="s">
        <v>240</v>
      </c>
      <c r="D27" s="29"/>
      <c r="E27" s="32"/>
      <c r="F27" s="28"/>
      <c r="G27" s="9"/>
    </row>
    <row r="28" spans="1:7" s="21" customFormat="1" ht="20.25" customHeight="1">
      <c r="A28" s="6">
        <v>10</v>
      </c>
      <c r="B28" s="6" t="s">
        <v>203</v>
      </c>
      <c r="C28" s="22" t="s">
        <v>223</v>
      </c>
      <c r="D28" s="6" t="s">
        <v>180</v>
      </c>
      <c r="E28" s="11">
        <v>4.3</v>
      </c>
      <c r="F28" s="10">
        <v>0.573</v>
      </c>
      <c r="G28" s="9">
        <f aca="true" t="shared" si="1" ref="G28:G35">E28*F28</f>
        <v>2.4638999999999998</v>
      </c>
    </row>
    <row r="29" spans="1:7" s="21" customFormat="1" ht="18.75" customHeight="1">
      <c r="A29" s="4">
        <v>1</v>
      </c>
      <c r="B29" s="4" t="s">
        <v>105</v>
      </c>
      <c r="C29" s="20" t="s">
        <v>224</v>
      </c>
      <c r="D29" s="4" t="s">
        <v>181</v>
      </c>
      <c r="E29" s="49">
        <v>0.6</v>
      </c>
      <c r="F29" s="28">
        <v>21.075</v>
      </c>
      <c r="G29" s="9">
        <f t="shared" si="1"/>
        <v>12.645</v>
      </c>
    </row>
    <row r="30" spans="1:7" s="25" customFormat="1" ht="34.5" customHeight="1">
      <c r="A30" s="4">
        <v>3</v>
      </c>
      <c r="B30" s="19" t="s">
        <v>56</v>
      </c>
      <c r="C30" s="22" t="s">
        <v>135</v>
      </c>
      <c r="D30" s="6" t="s">
        <v>180</v>
      </c>
      <c r="E30" s="18">
        <v>147.56</v>
      </c>
      <c r="F30" s="28">
        <v>1.606</v>
      </c>
      <c r="G30" s="9">
        <f t="shared" si="1"/>
        <v>236.98136000000002</v>
      </c>
    </row>
    <row r="31" spans="1:7" s="25" customFormat="1" ht="29.25" customHeight="1">
      <c r="A31" s="4">
        <v>4</v>
      </c>
      <c r="B31" s="33" t="s">
        <v>57</v>
      </c>
      <c r="C31" s="22" t="s">
        <v>136</v>
      </c>
      <c r="D31" s="6" t="s">
        <v>180</v>
      </c>
      <c r="E31" s="18">
        <v>4.3</v>
      </c>
      <c r="F31" s="28">
        <v>4.975</v>
      </c>
      <c r="G31" s="9">
        <f t="shared" si="1"/>
        <v>21.3925</v>
      </c>
    </row>
    <row r="32" spans="1:7" s="25" customFormat="1" ht="29.25" customHeight="1">
      <c r="A32" s="4">
        <v>5</v>
      </c>
      <c r="B32" s="19" t="s">
        <v>18</v>
      </c>
      <c r="C32" s="22" t="s">
        <v>137</v>
      </c>
      <c r="D32" s="6" t="s">
        <v>180</v>
      </c>
      <c r="E32" s="18">
        <v>17.66</v>
      </c>
      <c r="F32" s="28">
        <v>9.571</v>
      </c>
      <c r="G32" s="9">
        <f t="shared" si="1"/>
        <v>169.02385999999998</v>
      </c>
    </row>
    <row r="33" spans="1:7" s="25" customFormat="1" ht="30.75" customHeight="1">
      <c r="A33" s="4">
        <v>6</v>
      </c>
      <c r="B33" s="4" t="s">
        <v>48</v>
      </c>
      <c r="C33" s="22" t="s">
        <v>140</v>
      </c>
      <c r="D33" s="6" t="s">
        <v>180</v>
      </c>
      <c r="E33" s="18">
        <f>41.2+40.2+10.54</f>
        <v>91.94</v>
      </c>
      <c r="F33" s="28">
        <v>6.575</v>
      </c>
      <c r="G33" s="9">
        <f t="shared" si="1"/>
        <v>604.5055</v>
      </c>
    </row>
    <row r="34" spans="1:7" s="25" customFormat="1" ht="27" customHeight="1">
      <c r="A34" s="4">
        <v>7</v>
      </c>
      <c r="B34" s="19" t="s">
        <v>18</v>
      </c>
      <c r="C34" s="22" t="s">
        <v>138</v>
      </c>
      <c r="D34" s="6" t="s">
        <v>180</v>
      </c>
      <c r="E34" s="18">
        <v>37.96</v>
      </c>
      <c r="F34" s="28">
        <v>11.285</v>
      </c>
      <c r="G34" s="9">
        <f t="shared" si="1"/>
        <v>428.3786</v>
      </c>
    </row>
    <row r="35" spans="1:7" s="25" customFormat="1" ht="31.5" customHeight="1">
      <c r="A35" s="4">
        <v>8</v>
      </c>
      <c r="B35" s="19" t="s">
        <v>19</v>
      </c>
      <c r="C35" s="22" t="s">
        <v>139</v>
      </c>
      <c r="D35" s="4" t="s">
        <v>183</v>
      </c>
      <c r="E35" s="18">
        <v>60.35</v>
      </c>
      <c r="F35" s="28">
        <v>1.271</v>
      </c>
      <c r="G35" s="9">
        <f t="shared" si="1"/>
        <v>76.70485</v>
      </c>
    </row>
    <row r="36" spans="1:7" s="21" customFormat="1" ht="15.75" customHeight="1">
      <c r="A36" s="4"/>
      <c r="B36" s="41"/>
      <c r="C36" s="29" t="s">
        <v>129</v>
      </c>
      <c r="D36" s="4"/>
      <c r="E36" s="4"/>
      <c r="F36" s="28"/>
      <c r="G36" s="15">
        <f>SUM(G28:G35)</f>
        <v>1552.09557</v>
      </c>
    </row>
    <row r="37" spans="1:233" s="21" customFormat="1" ht="14.25">
      <c r="A37" s="29"/>
      <c r="B37" s="19"/>
      <c r="C37" s="29" t="s">
        <v>238</v>
      </c>
      <c r="D37" s="30"/>
      <c r="E37" s="29"/>
      <c r="F37" s="28"/>
      <c r="G37" s="9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</row>
    <row r="38" spans="1:233" s="21" customFormat="1" ht="23.25" customHeight="1">
      <c r="A38" s="4">
        <v>1</v>
      </c>
      <c r="B38" s="33" t="s">
        <v>35</v>
      </c>
      <c r="C38" s="20" t="s">
        <v>225</v>
      </c>
      <c r="D38" s="6" t="s">
        <v>180</v>
      </c>
      <c r="E38" s="32">
        <v>210</v>
      </c>
      <c r="F38" s="28">
        <v>1.243</v>
      </c>
      <c r="G38" s="9">
        <f aca="true" t="shared" si="2" ref="G38:G49">E38*F38</f>
        <v>261.03000000000003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</row>
    <row r="39" spans="1:7" s="21" customFormat="1" ht="30" customHeight="1">
      <c r="A39" s="4">
        <v>2</v>
      </c>
      <c r="B39" s="19" t="s">
        <v>25</v>
      </c>
      <c r="C39" s="13" t="s">
        <v>226</v>
      </c>
      <c r="D39" s="6" t="s">
        <v>180</v>
      </c>
      <c r="E39" s="32">
        <v>210</v>
      </c>
      <c r="F39" s="28">
        <v>2.674</v>
      </c>
      <c r="G39" s="9">
        <f t="shared" si="2"/>
        <v>561.54</v>
      </c>
    </row>
    <row r="40" spans="1:7" s="21" customFormat="1" ht="36.75" customHeight="1">
      <c r="A40" s="4">
        <v>3</v>
      </c>
      <c r="B40" s="19" t="s">
        <v>26</v>
      </c>
      <c r="C40" s="13" t="s">
        <v>141</v>
      </c>
      <c r="D40" s="6" t="s">
        <v>180</v>
      </c>
      <c r="E40" s="32">
        <v>27.2</v>
      </c>
      <c r="F40" s="28">
        <v>6.531</v>
      </c>
      <c r="G40" s="9">
        <f t="shared" si="2"/>
        <v>177.64319999999998</v>
      </c>
    </row>
    <row r="41" spans="1:7" s="21" customFormat="1" ht="32.25" customHeight="1">
      <c r="A41" s="4">
        <v>4</v>
      </c>
      <c r="B41" s="19" t="s">
        <v>28</v>
      </c>
      <c r="C41" s="22" t="s">
        <v>142</v>
      </c>
      <c r="D41" s="6" t="s">
        <v>180</v>
      </c>
      <c r="E41" s="32">
        <v>331.1</v>
      </c>
      <c r="F41" s="28">
        <v>2.749</v>
      </c>
      <c r="G41" s="9">
        <f t="shared" si="2"/>
        <v>910.1939000000001</v>
      </c>
    </row>
    <row r="42" spans="1:233" s="21" customFormat="1" ht="33.75" customHeight="1">
      <c r="A42" s="4">
        <v>5</v>
      </c>
      <c r="B42" s="19" t="s">
        <v>30</v>
      </c>
      <c r="C42" s="22" t="s">
        <v>143</v>
      </c>
      <c r="D42" s="6" t="s">
        <v>180</v>
      </c>
      <c r="E42" s="18">
        <v>147.6</v>
      </c>
      <c r="F42" s="28">
        <v>3.101</v>
      </c>
      <c r="G42" s="9">
        <f t="shared" si="2"/>
        <v>457.70759999999996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</row>
    <row r="43" spans="1:233" s="21" customFormat="1" ht="25.5" customHeight="1">
      <c r="A43" s="4">
        <v>6</v>
      </c>
      <c r="B43" s="4" t="s">
        <v>235</v>
      </c>
      <c r="C43" s="20" t="s">
        <v>237</v>
      </c>
      <c r="D43" s="6" t="s">
        <v>180</v>
      </c>
      <c r="E43" s="49">
        <f>E44+E45</f>
        <v>32.9</v>
      </c>
      <c r="F43" s="28">
        <v>3.283</v>
      </c>
      <c r="G43" s="9">
        <f t="shared" si="2"/>
        <v>108.01069999999999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</row>
    <row r="44" spans="1:232" s="21" customFormat="1" ht="40.5" customHeight="1">
      <c r="A44" s="4">
        <v>7</v>
      </c>
      <c r="B44" s="33" t="s">
        <v>54</v>
      </c>
      <c r="C44" s="22" t="s">
        <v>144</v>
      </c>
      <c r="D44" s="6" t="s">
        <v>180</v>
      </c>
      <c r="E44" s="32">
        <v>23.3</v>
      </c>
      <c r="F44" s="28">
        <v>14.076</v>
      </c>
      <c r="G44" s="9">
        <f t="shared" si="2"/>
        <v>327.9708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</row>
    <row r="45" spans="1:232" s="21" customFormat="1" ht="29.25" customHeight="1">
      <c r="A45" s="4">
        <v>8</v>
      </c>
      <c r="B45" s="33" t="s">
        <v>54</v>
      </c>
      <c r="C45" s="22" t="s">
        <v>227</v>
      </c>
      <c r="D45" s="6" t="s">
        <v>180</v>
      </c>
      <c r="E45" s="18">
        <v>9.6</v>
      </c>
      <c r="F45" s="28">
        <v>14.076</v>
      </c>
      <c r="G45" s="9">
        <f t="shared" si="2"/>
        <v>135.1296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</row>
    <row r="46" spans="1:7" s="21" customFormat="1" ht="28.5" customHeight="1">
      <c r="A46" s="4">
        <v>9</v>
      </c>
      <c r="B46" s="19" t="s">
        <v>33</v>
      </c>
      <c r="C46" s="22" t="s">
        <v>146</v>
      </c>
      <c r="D46" s="6" t="s">
        <v>180</v>
      </c>
      <c r="E46" s="18">
        <v>147.6</v>
      </c>
      <c r="F46" s="28">
        <v>3.55</v>
      </c>
      <c r="G46" s="9">
        <f t="shared" si="2"/>
        <v>523.9799999999999</v>
      </c>
    </row>
    <row r="47" spans="1:7" s="21" customFormat="1" ht="37.5" customHeight="1">
      <c r="A47" s="4">
        <v>10</v>
      </c>
      <c r="B47" s="19" t="s">
        <v>33</v>
      </c>
      <c r="C47" s="22" t="s">
        <v>145</v>
      </c>
      <c r="D47" s="6" t="s">
        <v>180</v>
      </c>
      <c r="E47" s="18">
        <v>4.3</v>
      </c>
      <c r="F47" s="28">
        <v>6.482</v>
      </c>
      <c r="G47" s="9">
        <f t="shared" si="2"/>
        <v>27.8726</v>
      </c>
    </row>
    <row r="48" spans="1:7" s="24" customFormat="1" ht="35.25" customHeight="1">
      <c r="A48" s="4">
        <v>11</v>
      </c>
      <c r="B48" s="4" t="s">
        <v>45</v>
      </c>
      <c r="C48" s="13" t="s">
        <v>127</v>
      </c>
      <c r="D48" s="55" t="s">
        <v>182</v>
      </c>
      <c r="E48" s="32">
        <v>6</v>
      </c>
      <c r="F48" s="28">
        <v>0.952</v>
      </c>
      <c r="G48" s="9">
        <f t="shared" si="2"/>
        <v>5.712</v>
      </c>
    </row>
    <row r="49" spans="1:7" s="21" customFormat="1" ht="25.5" customHeight="1">
      <c r="A49" s="4">
        <v>12</v>
      </c>
      <c r="B49" s="4" t="s">
        <v>186</v>
      </c>
      <c r="C49" s="13" t="s">
        <v>128</v>
      </c>
      <c r="D49" s="55" t="s">
        <v>182</v>
      </c>
      <c r="E49" s="18">
        <v>6</v>
      </c>
      <c r="F49" s="28">
        <v>1.893</v>
      </c>
      <c r="G49" s="9">
        <f t="shared" si="2"/>
        <v>11.358</v>
      </c>
    </row>
    <row r="50" spans="1:7" s="21" customFormat="1" ht="14.25">
      <c r="A50" s="4"/>
      <c r="B50" s="19"/>
      <c r="C50" s="29" t="s">
        <v>129</v>
      </c>
      <c r="D50" s="4"/>
      <c r="E50" s="18"/>
      <c r="F50" s="28"/>
      <c r="G50" s="15">
        <f>SUM(G38:G49)</f>
        <v>3508.1484000000005</v>
      </c>
    </row>
    <row r="51" spans="1:7" s="21" customFormat="1" ht="17.25" customHeight="1">
      <c r="A51" s="4"/>
      <c r="B51" s="19"/>
      <c r="C51" s="8" t="s">
        <v>147</v>
      </c>
      <c r="D51" s="4"/>
      <c r="E51" s="28"/>
      <c r="F51" s="28"/>
      <c r="G51" s="9"/>
    </row>
    <row r="52" spans="1:7" s="21" customFormat="1" ht="26.25" customHeight="1">
      <c r="A52" s="4">
        <v>1</v>
      </c>
      <c r="B52" s="4" t="s">
        <v>105</v>
      </c>
      <c r="C52" s="20" t="s">
        <v>228</v>
      </c>
      <c r="D52" s="4" t="s">
        <v>181</v>
      </c>
      <c r="E52" s="49">
        <v>0.5</v>
      </c>
      <c r="F52" s="28">
        <v>21.075</v>
      </c>
      <c r="G52" s="9">
        <f>E52*F52</f>
        <v>10.5375</v>
      </c>
    </row>
    <row r="53" spans="1:7" s="21" customFormat="1" ht="20.25" customHeight="1">
      <c r="A53" s="45">
        <v>2</v>
      </c>
      <c r="B53" s="45" t="s">
        <v>107</v>
      </c>
      <c r="C53" s="44" t="s">
        <v>148</v>
      </c>
      <c r="D53" s="6" t="s">
        <v>233</v>
      </c>
      <c r="E53" s="53">
        <v>0.802</v>
      </c>
      <c r="F53" s="28">
        <v>108.099</v>
      </c>
      <c r="G53" s="9">
        <f>E53*F53</f>
        <v>86.69539800000001</v>
      </c>
    </row>
    <row r="54" spans="1:7" s="21" customFormat="1" ht="32.25" customHeight="1">
      <c r="A54" s="4">
        <v>3</v>
      </c>
      <c r="B54" s="36" t="s">
        <v>11</v>
      </c>
      <c r="C54" s="22" t="s">
        <v>149</v>
      </c>
      <c r="D54" s="4" t="s">
        <v>181</v>
      </c>
      <c r="E54" s="28">
        <f>80.2*0.04</f>
        <v>3.208</v>
      </c>
      <c r="F54" s="51">
        <v>49.728</v>
      </c>
      <c r="G54" s="9">
        <f>E54*F54</f>
        <v>159.52742400000002</v>
      </c>
    </row>
    <row r="55" spans="1:7" s="21" customFormat="1" ht="33" customHeight="1">
      <c r="A55" s="4">
        <v>4</v>
      </c>
      <c r="B55" s="4" t="s">
        <v>109</v>
      </c>
      <c r="C55" s="22" t="s">
        <v>150</v>
      </c>
      <c r="D55" s="6" t="s">
        <v>185</v>
      </c>
      <c r="E55" s="28">
        <v>0.626</v>
      </c>
      <c r="F55" s="28">
        <v>1100.249</v>
      </c>
      <c r="G55" s="9">
        <f>E55*F55</f>
        <v>688.7558740000001</v>
      </c>
    </row>
    <row r="56" spans="1:7" s="21" customFormat="1" ht="21" customHeight="1">
      <c r="A56" s="4">
        <v>5</v>
      </c>
      <c r="B56" s="36" t="s">
        <v>194</v>
      </c>
      <c r="C56" s="20" t="s">
        <v>229</v>
      </c>
      <c r="D56" s="4" t="s">
        <v>181</v>
      </c>
      <c r="E56" s="28">
        <v>9.75</v>
      </c>
      <c r="F56" s="28">
        <v>1.435</v>
      </c>
      <c r="G56" s="9">
        <f>E56*F56</f>
        <v>13.99125</v>
      </c>
    </row>
    <row r="57" spans="1:7" s="21" customFormat="1" ht="15.75" customHeight="1">
      <c r="A57" s="4"/>
      <c r="B57" s="19"/>
      <c r="C57" s="29" t="s">
        <v>129</v>
      </c>
      <c r="D57" s="4"/>
      <c r="E57" s="32"/>
      <c r="F57" s="28"/>
      <c r="G57" s="15">
        <f>SUM(G52:G56)</f>
        <v>959.5074460000001</v>
      </c>
    </row>
    <row r="58" spans="1:233" ht="14.25">
      <c r="A58" s="6"/>
      <c r="B58" s="6"/>
      <c r="C58" s="8" t="s">
        <v>151</v>
      </c>
      <c r="D58" s="6"/>
      <c r="E58" s="11"/>
      <c r="F58" s="10"/>
      <c r="G58" s="9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</row>
    <row r="59" spans="1:7" ht="27">
      <c r="A59" s="6">
        <v>1</v>
      </c>
      <c r="B59" s="12" t="s">
        <v>62</v>
      </c>
      <c r="C59" s="22" t="s">
        <v>152</v>
      </c>
      <c r="D59" s="6" t="s">
        <v>183</v>
      </c>
      <c r="E59" s="37">
        <v>34</v>
      </c>
      <c r="F59" s="10">
        <v>3.365</v>
      </c>
      <c r="G59" s="9">
        <f aca="true" t="shared" si="3" ref="G59:G64">E59*F59</f>
        <v>114.41000000000001</v>
      </c>
    </row>
    <row r="60" spans="1:7" ht="27">
      <c r="A60" s="6">
        <v>2</v>
      </c>
      <c r="B60" s="12" t="s">
        <v>63</v>
      </c>
      <c r="C60" s="22" t="s">
        <v>153</v>
      </c>
      <c r="D60" s="6" t="s">
        <v>183</v>
      </c>
      <c r="E60" s="11">
        <v>4</v>
      </c>
      <c r="F60" s="10">
        <v>3.707</v>
      </c>
      <c r="G60" s="9">
        <f t="shared" si="3"/>
        <v>14.828</v>
      </c>
    </row>
    <row r="61" spans="1:7" ht="27">
      <c r="A61" s="6">
        <v>3</v>
      </c>
      <c r="B61" s="12" t="s">
        <v>64</v>
      </c>
      <c r="C61" s="13" t="s">
        <v>154</v>
      </c>
      <c r="D61" s="6" t="s">
        <v>184</v>
      </c>
      <c r="E61" s="11">
        <v>4</v>
      </c>
      <c r="F61" s="10">
        <v>4.845</v>
      </c>
      <c r="G61" s="9">
        <f t="shared" si="3"/>
        <v>19.38</v>
      </c>
    </row>
    <row r="62" spans="1:7" ht="27">
      <c r="A62" s="6">
        <v>4</v>
      </c>
      <c r="B62" s="12" t="s">
        <v>64</v>
      </c>
      <c r="C62" s="13" t="s">
        <v>155</v>
      </c>
      <c r="D62" s="6" t="s">
        <v>184</v>
      </c>
      <c r="E62" s="11">
        <v>1</v>
      </c>
      <c r="F62" s="10">
        <v>4.996</v>
      </c>
      <c r="G62" s="9">
        <f t="shared" si="3"/>
        <v>4.996</v>
      </c>
    </row>
    <row r="63" spans="1:7" ht="14.25" customHeight="1">
      <c r="A63" s="6">
        <v>6</v>
      </c>
      <c r="B63" s="12" t="s">
        <v>67</v>
      </c>
      <c r="C63" s="13" t="s">
        <v>156</v>
      </c>
      <c r="D63" s="6" t="s">
        <v>184</v>
      </c>
      <c r="E63" s="11">
        <v>2</v>
      </c>
      <c r="F63" s="10">
        <v>7.567</v>
      </c>
      <c r="G63" s="9">
        <f t="shared" si="3"/>
        <v>15.134</v>
      </c>
    </row>
    <row r="64" spans="1:7" ht="13.5">
      <c r="A64" s="6">
        <v>7</v>
      </c>
      <c r="B64" s="12" t="s">
        <v>187</v>
      </c>
      <c r="C64" s="22" t="s">
        <v>157</v>
      </c>
      <c r="D64" s="6" t="s">
        <v>184</v>
      </c>
      <c r="E64" s="11">
        <v>6</v>
      </c>
      <c r="F64" s="10">
        <v>0.318</v>
      </c>
      <c r="G64" s="9">
        <f t="shared" si="3"/>
        <v>1.908</v>
      </c>
    </row>
    <row r="65" spans="1:7" ht="12.75" customHeight="1">
      <c r="A65" s="6"/>
      <c r="B65" s="12"/>
      <c r="C65" s="8" t="s">
        <v>129</v>
      </c>
      <c r="D65" s="6"/>
      <c r="E65" s="11"/>
      <c r="F65" s="10"/>
      <c r="G65" s="15">
        <f>SUM(G59:G64)</f>
        <v>170.65599999999998</v>
      </c>
    </row>
    <row r="66" spans="1:7" ht="12.75" customHeight="1">
      <c r="A66" s="6"/>
      <c r="B66" s="12"/>
      <c r="C66" s="8" t="s">
        <v>158</v>
      </c>
      <c r="D66" s="6"/>
      <c r="E66" s="11"/>
      <c r="F66" s="10"/>
      <c r="G66" s="9"/>
    </row>
    <row r="67" spans="1:7" ht="30" customHeight="1">
      <c r="A67" s="6">
        <v>1</v>
      </c>
      <c r="B67" s="12" t="s">
        <v>71</v>
      </c>
      <c r="C67" s="22" t="s">
        <v>160</v>
      </c>
      <c r="D67" s="6" t="s">
        <v>183</v>
      </c>
      <c r="E67" s="37">
        <v>82</v>
      </c>
      <c r="F67" s="10">
        <v>2.769</v>
      </c>
      <c r="G67" s="9">
        <f>E67*F67</f>
        <v>227.05800000000002</v>
      </c>
    </row>
    <row r="68" spans="1:7" ht="32.25" customHeight="1">
      <c r="A68" s="6">
        <v>2</v>
      </c>
      <c r="B68" s="12" t="s">
        <v>73</v>
      </c>
      <c r="C68" s="22" t="s">
        <v>159</v>
      </c>
      <c r="D68" s="6" t="s">
        <v>183</v>
      </c>
      <c r="E68" s="11">
        <v>5</v>
      </c>
      <c r="F68" s="10">
        <v>1.653</v>
      </c>
      <c r="G68" s="9">
        <f>E68*F68</f>
        <v>8.265</v>
      </c>
    </row>
    <row r="69" spans="1:7" ht="18.75" customHeight="1">
      <c r="A69" s="6">
        <v>3</v>
      </c>
      <c r="B69" s="12" t="s">
        <v>75</v>
      </c>
      <c r="C69" s="13" t="s">
        <v>161</v>
      </c>
      <c r="D69" s="6" t="s">
        <v>234</v>
      </c>
      <c r="E69" s="11">
        <v>2</v>
      </c>
      <c r="F69" s="10">
        <v>23.731</v>
      </c>
      <c r="G69" s="9">
        <f>E69*F69</f>
        <v>47.462</v>
      </c>
    </row>
    <row r="70" spans="1:7" ht="16.5" customHeight="1">
      <c r="A70" s="6">
        <v>4</v>
      </c>
      <c r="B70" s="12" t="s">
        <v>78</v>
      </c>
      <c r="C70" s="22" t="s">
        <v>162</v>
      </c>
      <c r="D70" s="6" t="s">
        <v>234</v>
      </c>
      <c r="E70" s="11">
        <v>2</v>
      </c>
      <c r="F70" s="10">
        <v>54.354</v>
      </c>
      <c r="G70" s="9">
        <f>E70*F70</f>
        <v>108.708</v>
      </c>
    </row>
    <row r="71" spans="1:7" ht="21.75" customHeight="1">
      <c r="A71" s="6">
        <v>5</v>
      </c>
      <c r="B71" s="12" t="s">
        <v>187</v>
      </c>
      <c r="C71" s="22" t="s">
        <v>157</v>
      </c>
      <c r="D71" s="6" t="s">
        <v>184</v>
      </c>
      <c r="E71" s="11">
        <v>6</v>
      </c>
      <c r="F71" s="10">
        <v>0.636</v>
      </c>
      <c r="G71" s="9">
        <f>E71*F71</f>
        <v>3.816</v>
      </c>
    </row>
    <row r="72" spans="1:7" ht="12.75" customHeight="1">
      <c r="A72" s="6"/>
      <c r="B72" s="12"/>
      <c r="C72" s="8" t="s">
        <v>129</v>
      </c>
      <c r="D72" s="6"/>
      <c r="E72" s="11"/>
      <c r="F72" s="10"/>
      <c r="G72" s="15">
        <f>SUM(G67:G71)</f>
        <v>395.309</v>
      </c>
    </row>
    <row r="73" spans="1:7" ht="14.25">
      <c r="A73" s="6"/>
      <c r="B73" s="12"/>
      <c r="C73" s="8" t="s">
        <v>163</v>
      </c>
      <c r="D73" s="27"/>
      <c r="E73" s="6"/>
      <c r="F73" s="10"/>
      <c r="G73" s="9"/>
    </row>
    <row r="74" spans="1:7" ht="27">
      <c r="A74" s="6">
        <v>1</v>
      </c>
      <c r="B74" s="12" t="s">
        <v>82</v>
      </c>
      <c r="C74" s="22" t="s">
        <v>164</v>
      </c>
      <c r="D74" s="6" t="s">
        <v>184</v>
      </c>
      <c r="E74" s="37">
        <v>1</v>
      </c>
      <c r="F74" s="10">
        <v>9.731</v>
      </c>
      <c r="G74" s="9">
        <f aca="true" t="shared" si="4" ref="G74:G86">E74*F74</f>
        <v>9.731</v>
      </c>
    </row>
    <row r="75" spans="1:7" ht="27">
      <c r="A75" s="6">
        <v>2</v>
      </c>
      <c r="B75" s="12" t="s">
        <v>84</v>
      </c>
      <c r="C75" s="22" t="s">
        <v>165</v>
      </c>
      <c r="D75" s="6" t="s">
        <v>184</v>
      </c>
      <c r="E75" s="37">
        <v>6</v>
      </c>
      <c r="F75" s="10">
        <v>3.846</v>
      </c>
      <c r="G75" s="9">
        <f t="shared" si="4"/>
        <v>23.076</v>
      </c>
    </row>
    <row r="76" spans="1:7" ht="27">
      <c r="A76" s="6">
        <v>3</v>
      </c>
      <c r="B76" s="6" t="s">
        <v>85</v>
      </c>
      <c r="C76" s="22" t="s">
        <v>166</v>
      </c>
      <c r="D76" s="6" t="s">
        <v>184</v>
      </c>
      <c r="E76" s="37">
        <v>25</v>
      </c>
      <c r="F76" s="10">
        <v>6.013</v>
      </c>
      <c r="G76" s="9">
        <f t="shared" si="4"/>
        <v>150.325</v>
      </c>
    </row>
    <row r="77" spans="1:7" ht="27">
      <c r="A77" s="6">
        <v>4</v>
      </c>
      <c r="B77" s="12" t="s">
        <v>86</v>
      </c>
      <c r="C77" s="22" t="s">
        <v>167</v>
      </c>
      <c r="D77" s="6" t="s">
        <v>184</v>
      </c>
      <c r="E77" s="11">
        <v>4</v>
      </c>
      <c r="F77" s="10">
        <v>3.661</v>
      </c>
      <c r="G77" s="9">
        <f t="shared" si="4"/>
        <v>14.644</v>
      </c>
    </row>
    <row r="78" spans="1:7" ht="27">
      <c r="A78" s="6">
        <v>5</v>
      </c>
      <c r="B78" s="12" t="s">
        <v>88</v>
      </c>
      <c r="C78" s="22" t="s">
        <v>168</v>
      </c>
      <c r="D78" s="6" t="s">
        <v>184</v>
      </c>
      <c r="E78" s="11">
        <v>5</v>
      </c>
      <c r="F78" s="10">
        <v>1.625</v>
      </c>
      <c r="G78" s="9">
        <f t="shared" si="4"/>
        <v>8.125</v>
      </c>
    </row>
    <row r="79" spans="1:7" ht="27">
      <c r="A79" s="6">
        <v>6</v>
      </c>
      <c r="B79" s="12" t="s">
        <v>88</v>
      </c>
      <c r="C79" s="22" t="s">
        <v>169</v>
      </c>
      <c r="D79" s="6" t="s">
        <v>184</v>
      </c>
      <c r="E79" s="11">
        <v>3</v>
      </c>
      <c r="F79" s="10">
        <v>1.892</v>
      </c>
      <c r="G79" s="9">
        <f t="shared" si="4"/>
        <v>5.676</v>
      </c>
    </row>
    <row r="80" spans="1:7" ht="27">
      <c r="A80" s="6">
        <v>7</v>
      </c>
      <c r="B80" s="12" t="s">
        <v>91</v>
      </c>
      <c r="C80" s="22" t="s">
        <v>170</v>
      </c>
      <c r="D80" s="6" t="s">
        <v>184</v>
      </c>
      <c r="E80" s="11">
        <v>13</v>
      </c>
      <c r="F80" s="10">
        <v>1.257</v>
      </c>
      <c r="G80" s="9">
        <f t="shared" si="4"/>
        <v>16.340999999999998</v>
      </c>
    </row>
    <row r="81" spans="1:7" ht="27">
      <c r="A81" s="6">
        <v>8</v>
      </c>
      <c r="B81" s="12" t="s">
        <v>91</v>
      </c>
      <c r="C81" s="22" t="s">
        <v>171</v>
      </c>
      <c r="D81" s="6" t="s">
        <v>184</v>
      </c>
      <c r="E81" s="11">
        <v>11</v>
      </c>
      <c r="F81" s="10">
        <v>1.456</v>
      </c>
      <c r="G81" s="9">
        <f t="shared" si="4"/>
        <v>16.016</v>
      </c>
    </row>
    <row r="82" spans="1:7" ht="27">
      <c r="A82" s="6">
        <v>9</v>
      </c>
      <c r="B82" s="12" t="s">
        <v>94</v>
      </c>
      <c r="C82" s="22" t="s">
        <v>172</v>
      </c>
      <c r="D82" s="6" t="s">
        <v>185</v>
      </c>
      <c r="E82" s="11">
        <v>2.5</v>
      </c>
      <c r="F82" s="10">
        <v>63.399</v>
      </c>
      <c r="G82" s="9">
        <f t="shared" si="4"/>
        <v>158.4975</v>
      </c>
    </row>
    <row r="83" spans="1:7" ht="27">
      <c r="A83" s="6">
        <v>10</v>
      </c>
      <c r="B83" s="12" t="s">
        <v>94</v>
      </c>
      <c r="C83" s="22" t="s">
        <v>173</v>
      </c>
      <c r="D83" s="6" t="s">
        <v>185</v>
      </c>
      <c r="E83" s="9">
        <v>2.3</v>
      </c>
      <c r="F83" s="10">
        <v>83.663</v>
      </c>
      <c r="G83" s="9">
        <f t="shared" si="4"/>
        <v>192.42489999999998</v>
      </c>
    </row>
    <row r="84" spans="1:7" ht="13.5">
      <c r="A84" s="6">
        <v>11</v>
      </c>
      <c r="B84" s="19" t="s">
        <v>102</v>
      </c>
      <c r="C84" s="22" t="s">
        <v>174</v>
      </c>
      <c r="D84" s="6" t="s">
        <v>185</v>
      </c>
      <c r="E84" s="9">
        <v>0.1</v>
      </c>
      <c r="F84" s="10">
        <v>377.33</v>
      </c>
      <c r="G84" s="9">
        <f t="shared" si="4"/>
        <v>37.733</v>
      </c>
    </row>
    <row r="85" spans="1:7" ht="13.5">
      <c r="A85" s="6">
        <v>12</v>
      </c>
      <c r="B85" s="6" t="s">
        <v>187</v>
      </c>
      <c r="C85" s="22" t="s">
        <v>176</v>
      </c>
      <c r="D85" s="6" t="s">
        <v>184</v>
      </c>
      <c r="E85" s="11">
        <v>32</v>
      </c>
      <c r="F85" s="10">
        <v>0.477</v>
      </c>
      <c r="G85" s="9">
        <f t="shared" si="4"/>
        <v>15.264</v>
      </c>
    </row>
    <row r="86" spans="1:7" ht="13.5">
      <c r="A86" s="6">
        <v>13</v>
      </c>
      <c r="B86" s="6" t="s">
        <v>187</v>
      </c>
      <c r="C86" s="22" t="s">
        <v>175</v>
      </c>
      <c r="D86" s="6" t="s">
        <v>184</v>
      </c>
      <c r="E86" s="11">
        <v>7</v>
      </c>
      <c r="F86" s="10">
        <v>0.199</v>
      </c>
      <c r="G86" s="9">
        <f t="shared" si="4"/>
        <v>1.393</v>
      </c>
    </row>
    <row r="87" spans="1:7" ht="14.25">
      <c r="A87" s="6"/>
      <c r="B87" s="6"/>
      <c r="C87" s="8" t="s">
        <v>129</v>
      </c>
      <c r="D87" s="6"/>
      <c r="E87" s="11"/>
      <c r="F87" s="10"/>
      <c r="G87" s="15">
        <f>SUM(G74:G86)</f>
        <v>649.2464</v>
      </c>
    </row>
    <row r="88" spans="1:7" ht="14.25">
      <c r="A88" s="8"/>
      <c r="B88" s="8"/>
      <c r="C88" s="8" t="s">
        <v>177</v>
      </c>
      <c r="D88" s="8"/>
      <c r="E88" s="39"/>
      <c r="F88" s="15"/>
      <c r="G88" s="15">
        <f>G15+G21+G26+G36+G50+G57+G65+G72+G87</f>
        <v>8941.470056</v>
      </c>
    </row>
    <row r="89" spans="1:7" ht="13.5">
      <c r="A89" s="6"/>
      <c r="B89" s="6"/>
      <c r="C89" s="6" t="s">
        <v>178</v>
      </c>
      <c r="D89" s="6"/>
      <c r="E89" s="6"/>
      <c r="F89" s="6"/>
      <c r="G89" s="9">
        <f>G88*0.2</f>
        <v>1788.2940112</v>
      </c>
    </row>
    <row r="90" spans="1:7" ht="14.25">
      <c r="A90" s="6"/>
      <c r="B90" s="6"/>
      <c r="C90" s="6" t="s">
        <v>129</v>
      </c>
      <c r="D90" s="6"/>
      <c r="E90" s="6"/>
      <c r="F90" s="6"/>
      <c r="G90" s="15">
        <f>SUM(G88:G89)</f>
        <v>10729.7640672</v>
      </c>
    </row>
    <row r="92" spans="3:6" ht="13.5">
      <c r="C92" s="61" t="s">
        <v>179</v>
      </c>
      <c r="D92" s="61"/>
      <c r="E92" s="61"/>
      <c r="F92" s="61"/>
    </row>
  </sheetData>
  <sheetProtection/>
  <mergeCells count="3">
    <mergeCell ref="A1:G1"/>
    <mergeCell ref="B2:G2"/>
    <mergeCell ref="C92:F92"/>
  </mergeCells>
  <printOptions horizontalCentered="1"/>
  <pageMargins left="0.31496062992125984" right="0.31496062992125984" top="0.7086614173228347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92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2.7109375" style="2" customWidth="1"/>
    <col min="4" max="4" width="7.7109375" style="2" customWidth="1"/>
    <col min="5" max="5" width="7.00390625" style="2" customWidth="1"/>
    <col min="6" max="6" width="9.7109375" style="2" customWidth="1"/>
    <col min="7" max="7" width="9.140625" style="2" customWidth="1"/>
    <col min="8" max="8" width="8.28125" style="2" customWidth="1"/>
    <col min="9" max="9" width="8.00390625" style="2" customWidth="1"/>
    <col min="10" max="16384" width="9.140625" style="2" customWidth="1"/>
  </cols>
  <sheetData>
    <row r="1" spans="1:231" ht="15" customHeight="1">
      <c r="A1" s="60" t="s">
        <v>188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7" ht="37.5" customHeight="1">
      <c r="A2" s="3"/>
      <c r="B2" s="60" t="s">
        <v>241</v>
      </c>
      <c r="C2" s="60"/>
      <c r="D2" s="60"/>
      <c r="E2" s="60"/>
      <c r="F2" s="60"/>
      <c r="G2" s="60"/>
    </row>
    <row r="3" spans="1:9" ht="67.5" customHeight="1">
      <c r="A3" s="4" t="s">
        <v>7</v>
      </c>
      <c r="B3" s="57" t="s">
        <v>3</v>
      </c>
      <c r="C3" s="7" t="s">
        <v>2</v>
      </c>
      <c r="D3" s="7" t="s">
        <v>5</v>
      </c>
      <c r="E3" s="7" t="s">
        <v>6</v>
      </c>
      <c r="F3" s="58" t="s">
        <v>8</v>
      </c>
      <c r="G3" s="7" t="s">
        <v>0</v>
      </c>
      <c r="H3" s="7" t="s">
        <v>189</v>
      </c>
      <c r="I3" s="7" t="s">
        <v>190</v>
      </c>
    </row>
    <row r="4" spans="1:9" ht="13.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/>
      <c r="H4" s="6"/>
      <c r="I4" s="6"/>
    </row>
    <row r="5" spans="1:9" s="21" customFormat="1" ht="13.5">
      <c r="A5" s="4"/>
      <c r="B5" s="19"/>
      <c r="C5" s="29" t="s">
        <v>37</v>
      </c>
      <c r="D5" s="30"/>
      <c r="E5" s="29"/>
      <c r="F5" s="18"/>
      <c r="G5" s="18"/>
      <c r="H5" s="13"/>
      <c r="I5" s="13"/>
    </row>
    <row r="6" spans="1:9" s="21" customFormat="1" ht="34.5" customHeight="1">
      <c r="A6" s="6">
        <v>1</v>
      </c>
      <c r="B6" s="6" t="s">
        <v>200</v>
      </c>
      <c r="C6" s="13" t="s">
        <v>201</v>
      </c>
      <c r="D6" s="6" t="s">
        <v>12</v>
      </c>
      <c r="E6" s="9">
        <v>24.8</v>
      </c>
      <c r="F6" s="10"/>
      <c r="G6" s="9">
        <f aca="true" t="shared" si="0" ref="G6:G13">E6*F6</f>
        <v>0</v>
      </c>
      <c r="H6" s="13"/>
      <c r="I6" s="13"/>
    </row>
    <row r="7" spans="1:9" s="21" customFormat="1" ht="45.75" customHeight="1">
      <c r="A7" s="4">
        <v>2</v>
      </c>
      <c r="B7" s="4" t="s">
        <v>21</v>
      </c>
      <c r="C7" s="31" t="s">
        <v>196</v>
      </c>
      <c r="D7" s="4" t="s">
        <v>12</v>
      </c>
      <c r="E7" s="18">
        <f>3.64+1.56+1.56</f>
        <v>6.76</v>
      </c>
      <c r="F7" s="28"/>
      <c r="G7" s="9">
        <f t="shared" si="0"/>
        <v>0</v>
      </c>
      <c r="H7" s="13"/>
      <c r="I7" s="13"/>
    </row>
    <row r="8" spans="1:9" s="21" customFormat="1" ht="20.25" customHeight="1">
      <c r="A8" s="4">
        <v>3</v>
      </c>
      <c r="B8" s="4" t="s">
        <v>21</v>
      </c>
      <c r="C8" s="31" t="s">
        <v>32</v>
      </c>
      <c r="D8" s="4" t="s">
        <v>12</v>
      </c>
      <c r="E8" s="18">
        <f>8.6+3.84+2.76</f>
        <v>15.2</v>
      </c>
      <c r="F8" s="28"/>
      <c r="G8" s="9">
        <f t="shared" si="0"/>
        <v>0</v>
      </c>
      <c r="H8" s="13"/>
      <c r="I8" s="13"/>
    </row>
    <row r="9" spans="1:9" s="21" customFormat="1" ht="48" customHeight="1">
      <c r="A9" s="4">
        <v>4</v>
      </c>
      <c r="B9" s="4" t="s">
        <v>21</v>
      </c>
      <c r="C9" s="31" t="s">
        <v>197</v>
      </c>
      <c r="D9" s="4" t="s">
        <v>12</v>
      </c>
      <c r="E9" s="18">
        <f>2.16+0.3</f>
        <v>2.46</v>
      </c>
      <c r="F9" s="28"/>
      <c r="G9" s="9">
        <f t="shared" si="0"/>
        <v>0</v>
      </c>
      <c r="H9" s="13"/>
      <c r="I9" s="13"/>
    </row>
    <row r="10" spans="1:9" s="21" customFormat="1" ht="20.25" customHeight="1">
      <c r="A10" s="4">
        <v>5</v>
      </c>
      <c r="B10" s="4" t="s">
        <v>21</v>
      </c>
      <c r="C10" s="31" t="s">
        <v>32</v>
      </c>
      <c r="D10" s="4" t="s">
        <v>12</v>
      </c>
      <c r="E10" s="18">
        <f>2.16+0.3</f>
        <v>2.46</v>
      </c>
      <c r="F10" s="28"/>
      <c r="G10" s="9">
        <f t="shared" si="0"/>
        <v>0</v>
      </c>
      <c r="H10" s="13"/>
      <c r="I10" s="13"/>
    </row>
    <row r="11" spans="1:9" s="21" customFormat="1" ht="24" customHeight="1">
      <c r="A11" s="4">
        <v>6</v>
      </c>
      <c r="B11" s="19" t="s">
        <v>41</v>
      </c>
      <c r="C11" s="20" t="s">
        <v>42</v>
      </c>
      <c r="D11" s="4" t="s">
        <v>43</v>
      </c>
      <c r="E11" s="18">
        <f>E7+E8+E9+E10</f>
        <v>26.880000000000003</v>
      </c>
      <c r="F11" s="28"/>
      <c r="G11" s="9">
        <f t="shared" si="0"/>
        <v>0</v>
      </c>
      <c r="H11" s="13"/>
      <c r="I11" s="13"/>
    </row>
    <row r="12" spans="1:9" s="21" customFormat="1" ht="33" customHeight="1">
      <c r="A12" s="4">
        <v>7</v>
      </c>
      <c r="B12" s="4" t="s">
        <v>21</v>
      </c>
      <c r="C12" s="31" t="s">
        <v>198</v>
      </c>
      <c r="D12" s="4" t="s">
        <v>13</v>
      </c>
      <c r="E12" s="18">
        <f>1.75*4+1.55*1+1.25*2+1.25*4</f>
        <v>16.05</v>
      </c>
      <c r="F12" s="28"/>
      <c r="G12" s="9">
        <f t="shared" si="0"/>
        <v>0</v>
      </c>
      <c r="H12" s="13"/>
      <c r="I12" s="13"/>
    </row>
    <row r="13" spans="1:9" s="21" customFormat="1" ht="43.5" customHeight="1">
      <c r="A13" s="4">
        <v>8</v>
      </c>
      <c r="B13" s="19" t="s">
        <v>24</v>
      </c>
      <c r="C13" s="31" t="s">
        <v>199</v>
      </c>
      <c r="D13" s="4" t="s">
        <v>12</v>
      </c>
      <c r="E13" s="18">
        <f>(1.7*4+1.5*2+1.2*2+1.2*4+1.2*1)*0.15</f>
        <v>2.73</v>
      </c>
      <c r="F13" s="28"/>
      <c r="G13" s="9">
        <f t="shared" si="0"/>
        <v>0</v>
      </c>
      <c r="H13" s="13"/>
      <c r="I13" s="13"/>
    </row>
    <row r="14" spans="1:9" s="21" customFormat="1" ht="21" customHeight="1">
      <c r="A14" s="4"/>
      <c r="B14" s="41"/>
      <c r="C14" s="29" t="s">
        <v>15</v>
      </c>
      <c r="D14" s="29"/>
      <c r="E14" s="29"/>
      <c r="F14" s="52"/>
      <c r="G14" s="15">
        <f>SUM(G6:G13)</f>
        <v>0</v>
      </c>
      <c r="H14" s="13">
        <v>10.7</v>
      </c>
      <c r="I14" s="13"/>
    </row>
    <row r="15" spans="1:9" s="21" customFormat="1" ht="20.25" customHeight="1">
      <c r="A15" s="4"/>
      <c r="B15" s="19"/>
      <c r="C15" s="29" t="s">
        <v>38</v>
      </c>
      <c r="D15" s="4"/>
      <c r="E15" s="4"/>
      <c r="F15" s="28"/>
      <c r="G15" s="9"/>
      <c r="H15" s="13"/>
      <c r="I15" s="13"/>
    </row>
    <row r="16" spans="1:9" s="21" customFormat="1" ht="33.75" customHeight="1">
      <c r="A16" s="4">
        <v>1</v>
      </c>
      <c r="B16" s="4" t="s">
        <v>34</v>
      </c>
      <c r="C16" s="20" t="s">
        <v>49</v>
      </c>
      <c r="D16" s="4" t="s">
        <v>12</v>
      </c>
      <c r="E16" s="18">
        <v>10.2</v>
      </c>
      <c r="F16" s="28"/>
      <c r="G16" s="9">
        <f>E16*F16</f>
        <v>0</v>
      </c>
      <c r="H16" s="13"/>
      <c r="I16" s="13"/>
    </row>
    <row r="17" spans="1:9" s="26" customFormat="1" ht="44.25" customHeight="1">
      <c r="A17" s="42">
        <v>2</v>
      </c>
      <c r="B17" s="4" t="s">
        <v>21</v>
      </c>
      <c r="C17" s="20" t="s">
        <v>117</v>
      </c>
      <c r="D17" s="4" t="s">
        <v>12</v>
      </c>
      <c r="E17" s="18">
        <f>2.1+2.94</f>
        <v>5.04</v>
      </c>
      <c r="F17" s="28"/>
      <c r="G17" s="9">
        <f>E17*F17</f>
        <v>0</v>
      </c>
      <c r="H17" s="46"/>
      <c r="I17" s="46"/>
    </row>
    <row r="18" spans="1:9" s="26" customFormat="1" ht="45.75" customHeight="1">
      <c r="A18" s="42">
        <v>3</v>
      </c>
      <c r="B18" s="4" t="s">
        <v>21</v>
      </c>
      <c r="C18" s="20" t="s">
        <v>116</v>
      </c>
      <c r="D18" s="4" t="s">
        <v>12</v>
      </c>
      <c r="E18" s="18">
        <v>5.69</v>
      </c>
      <c r="F18" s="28"/>
      <c r="G18" s="9">
        <f>E18*F18</f>
        <v>0</v>
      </c>
      <c r="H18" s="46"/>
      <c r="I18" s="46"/>
    </row>
    <row r="19" spans="1:9" s="26" customFormat="1" ht="60" customHeight="1">
      <c r="A19" s="42">
        <v>4</v>
      </c>
      <c r="B19" s="4" t="s">
        <v>21</v>
      </c>
      <c r="C19" s="20" t="s">
        <v>195</v>
      </c>
      <c r="D19" s="4" t="s">
        <v>12</v>
      </c>
      <c r="E19" s="18">
        <v>2.94</v>
      </c>
      <c r="F19" s="28"/>
      <c r="G19" s="9">
        <f>E19*F19</f>
        <v>0</v>
      </c>
      <c r="H19" s="46"/>
      <c r="I19" s="46"/>
    </row>
    <row r="20" spans="1:9" s="21" customFormat="1" ht="14.25">
      <c r="A20" s="4"/>
      <c r="B20" s="41"/>
      <c r="C20" s="29" t="s">
        <v>15</v>
      </c>
      <c r="D20" s="29"/>
      <c r="E20" s="29"/>
      <c r="F20" s="28"/>
      <c r="G20" s="15">
        <f>SUM(G16:G19)</f>
        <v>0</v>
      </c>
      <c r="H20" s="13">
        <v>7.13</v>
      </c>
      <c r="I20" s="13"/>
    </row>
    <row r="21" spans="1:9" s="21" customFormat="1" ht="16.5" customHeight="1">
      <c r="A21" s="29"/>
      <c r="B21" s="19"/>
      <c r="C21" s="29" t="s">
        <v>39</v>
      </c>
      <c r="D21" s="30"/>
      <c r="E21" s="29"/>
      <c r="F21" s="28"/>
      <c r="G21" s="9"/>
      <c r="H21" s="13"/>
      <c r="I21" s="13"/>
    </row>
    <row r="22" spans="1:9" s="21" customFormat="1" ht="44.25" customHeight="1">
      <c r="A22" s="4">
        <v>1</v>
      </c>
      <c r="B22" s="36" t="s">
        <v>52</v>
      </c>
      <c r="C22" s="20" t="s">
        <v>205</v>
      </c>
      <c r="D22" s="4" t="s">
        <v>10</v>
      </c>
      <c r="E22" s="18">
        <v>0.6</v>
      </c>
      <c r="F22" s="28"/>
      <c r="G22" s="9">
        <f>E22*F22</f>
        <v>0</v>
      </c>
      <c r="H22" s="13"/>
      <c r="I22" s="13"/>
    </row>
    <row r="23" spans="1:9" s="35" customFormat="1" ht="30" customHeight="1">
      <c r="A23" s="4">
        <v>2</v>
      </c>
      <c r="B23" s="4" t="s">
        <v>208</v>
      </c>
      <c r="C23" s="20" t="s">
        <v>207</v>
      </c>
      <c r="D23" s="4" t="s">
        <v>12</v>
      </c>
      <c r="E23" s="50">
        <v>1.2</v>
      </c>
      <c r="F23" s="28"/>
      <c r="G23" s="9">
        <f>E23*F23</f>
        <v>0</v>
      </c>
      <c r="H23" s="56"/>
      <c r="I23" s="56"/>
    </row>
    <row r="24" spans="1:9" s="21" customFormat="1" ht="27.75" customHeight="1">
      <c r="A24" s="4">
        <v>3</v>
      </c>
      <c r="B24" s="4" t="s">
        <v>50</v>
      </c>
      <c r="C24" s="20" t="s">
        <v>51</v>
      </c>
      <c r="D24" s="4" t="s">
        <v>12</v>
      </c>
      <c r="E24" s="18">
        <v>17</v>
      </c>
      <c r="F24" s="28"/>
      <c r="G24" s="9">
        <f>E24*F24</f>
        <v>0</v>
      </c>
      <c r="H24" s="13"/>
      <c r="I24" s="13"/>
    </row>
    <row r="25" spans="1:9" s="21" customFormat="1" ht="17.25" customHeight="1">
      <c r="A25" s="4"/>
      <c r="B25" s="4"/>
      <c r="C25" s="29" t="s">
        <v>15</v>
      </c>
      <c r="D25" s="4"/>
      <c r="E25" s="32"/>
      <c r="F25" s="28"/>
      <c r="G25" s="15">
        <f>SUM(G22:G24)</f>
        <v>0</v>
      </c>
      <c r="H25" s="13">
        <v>1.26</v>
      </c>
      <c r="I25" s="13"/>
    </row>
    <row r="26" spans="1:9" ht="13.5">
      <c r="A26" s="4"/>
      <c r="B26" s="4"/>
      <c r="C26" s="29" t="s">
        <v>4</v>
      </c>
      <c r="D26" s="29"/>
      <c r="E26" s="32"/>
      <c r="F26" s="28"/>
      <c r="G26" s="9"/>
      <c r="H26" s="6"/>
      <c r="I26" s="6"/>
    </row>
    <row r="27" spans="1:9" s="21" customFormat="1" ht="26.25" customHeight="1">
      <c r="A27" s="6">
        <v>1</v>
      </c>
      <c r="B27" s="6" t="s">
        <v>203</v>
      </c>
      <c r="C27" s="22" t="s">
        <v>204</v>
      </c>
      <c r="D27" s="6" t="s">
        <v>12</v>
      </c>
      <c r="E27" s="11">
        <v>4.3</v>
      </c>
      <c r="F27" s="10"/>
      <c r="G27" s="9">
        <f aca="true" t="shared" si="1" ref="G27:G34">E27*F27</f>
        <v>0</v>
      </c>
      <c r="H27" s="13"/>
      <c r="I27" s="13"/>
    </row>
    <row r="28" spans="1:9" s="21" customFormat="1" ht="22.5" customHeight="1">
      <c r="A28" s="4">
        <v>2</v>
      </c>
      <c r="B28" s="4" t="s">
        <v>105</v>
      </c>
      <c r="C28" s="20" t="s">
        <v>210</v>
      </c>
      <c r="D28" s="4" t="s">
        <v>10</v>
      </c>
      <c r="E28" s="49">
        <v>0.6</v>
      </c>
      <c r="F28" s="28"/>
      <c r="G28" s="9">
        <f t="shared" si="1"/>
        <v>0</v>
      </c>
      <c r="H28" s="13"/>
      <c r="I28" s="13"/>
    </row>
    <row r="29" spans="1:9" s="25" customFormat="1" ht="34.5" customHeight="1">
      <c r="A29" s="4">
        <v>3</v>
      </c>
      <c r="B29" s="19" t="s">
        <v>56</v>
      </c>
      <c r="C29" s="20" t="s">
        <v>17</v>
      </c>
      <c r="D29" s="4" t="s">
        <v>12</v>
      </c>
      <c r="E29" s="18">
        <v>147.56</v>
      </c>
      <c r="F29" s="28"/>
      <c r="G29" s="9">
        <f t="shared" si="1"/>
        <v>0</v>
      </c>
      <c r="H29" s="13"/>
      <c r="I29" s="13"/>
    </row>
    <row r="30" spans="1:9" s="25" customFormat="1" ht="29.25" customHeight="1">
      <c r="A30" s="4">
        <v>4</v>
      </c>
      <c r="B30" s="33" t="s">
        <v>57</v>
      </c>
      <c r="C30" s="20" t="s">
        <v>58</v>
      </c>
      <c r="D30" s="4" t="s">
        <v>12</v>
      </c>
      <c r="E30" s="18">
        <v>4.3</v>
      </c>
      <c r="F30" s="28"/>
      <c r="G30" s="9">
        <f t="shared" si="1"/>
        <v>0</v>
      </c>
      <c r="H30" s="13"/>
      <c r="I30" s="13"/>
    </row>
    <row r="31" spans="1:9" s="25" customFormat="1" ht="34.5" customHeight="1">
      <c r="A31" s="4">
        <v>5</v>
      </c>
      <c r="B31" s="19" t="s">
        <v>18</v>
      </c>
      <c r="C31" s="20" t="s">
        <v>60</v>
      </c>
      <c r="D31" s="4" t="s">
        <v>12</v>
      </c>
      <c r="E31" s="18">
        <v>17.66</v>
      </c>
      <c r="F31" s="28"/>
      <c r="G31" s="9">
        <f t="shared" si="1"/>
        <v>0</v>
      </c>
      <c r="H31" s="13"/>
      <c r="I31" s="13"/>
    </row>
    <row r="32" spans="1:9" s="25" customFormat="1" ht="42.75" customHeight="1">
      <c r="A32" s="4">
        <v>6</v>
      </c>
      <c r="B32" s="4" t="s">
        <v>48</v>
      </c>
      <c r="C32" s="20" t="s">
        <v>115</v>
      </c>
      <c r="D32" s="4" t="s">
        <v>12</v>
      </c>
      <c r="E32" s="18">
        <f>41.2+40.2+10.54</f>
        <v>91.94</v>
      </c>
      <c r="F32" s="28"/>
      <c r="G32" s="9">
        <f t="shared" si="1"/>
        <v>0</v>
      </c>
      <c r="H32" s="13"/>
      <c r="I32" s="13"/>
    </row>
    <row r="33" spans="1:9" s="25" customFormat="1" ht="27" customHeight="1">
      <c r="A33" s="4">
        <v>7</v>
      </c>
      <c r="B33" s="19" t="s">
        <v>18</v>
      </c>
      <c r="C33" s="20" t="s">
        <v>44</v>
      </c>
      <c r="D33" s="4" t="s">
        <v>12</v>
      </c>
      <c r="E33" s="18">
        <v>37.96</v>
      </c>
      <c r="F33" s="28"/>
      <c r="G33" s="9">
        <f t="shared" si="1"/>
        <v>0</v>
      </c>
      <c r="H33" s="13"/>
      <c r="I33" s="13"/>
    </row>
    <row r="34" spans="1:9" s="25" customFormat="1" ht="31.5" customHeight="1">
      <c r="A34" s="4">
        <v>8</v>
      </c>
      <c r="B34" s="19" t="s">
        <v>19</v>
      </c>
      <c r="C34" s="20" t="s">
        <v>59</v>
      </c>
      <c r="D34" s="4" t="s">
        <v>20</v>
      </c>
      <c r="E34" s="18">
        <v>60.35</v>
      </c>
      <c r="F34" s="28"/>
      <c r="G34" s="9">
        <f t="shared" si="1"/>
        <v>0</v>
      </c>
      <c r="H34" s="13"/>
      <c r="I34" s="13"/>
    </row>
    <row r="35" spans="1:9" s="21" customFormat="1" ht="15.75" customHeight="1">
      <c r="A35" s="4"/>
      <c r="B35" s="41"/>
      <c r="C35" s="29" t="s">
        <v>15</v>
      </c>
      <c r="D35" s="4"/>
      <c r="E35" s="4"/>
      <c r="F35" s="28"/>
      <c r="G35" s="15">
        <f>SUM(G27:G34)</f>
        <v>0</v>
      </c>
      <c r="H35" s="13">
        <v>17.36</v>
      </c>
      <c r="I35" s="13"/>
    </row>
    <row r="36" spans="1:231" s="21" customFormat="1" ht="14.25">
      <c r="A36" s="29"/>
      <c r="B36" s="19"/>
      <c r="C36" s="29" t="s">
        <v>40</v>
      </c>
      <c r="D36" s="30"/>
      <c r="E36" s="29"/>
      <c r="F36" s="28"/>
      <c r="G36" s="9"/>
      <c r="H36" s="27"/>
      <c r="I36" s="27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</row>
    <row r="37" spans="1:231" s="21" customFormat="1" ht="33.75" customHeight="1">
      <c r="A37" s="4">
        <v>1</v>
      </c>
      <c r="B37" s="33" t="s">
        <v>35</v>
      </c>
      <c r="C37" s="20" t="s">
        <v>202</v>
      </c>
      <c r="D37" s="4" t="s">
        <v>9</v>
      </c>
      <c r="E37" s="32">
        <v>210</v>
      </c>
      <c r="F37" s="28"/>
      <c r="G37" s="9">
        <f aca="true" t="shared" si="2" ref="G37:G48">E37*F37</f>
        <v>0</v>
      </c>
      <c r="H37" s="13"/>
      <c r="I37" s="13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</row>
    <row r="38" spans="1:9" s="21" customFormat="1" ht="35.25" customHeight="1">
      <c r="A38" s="4">
        <v>2</v>
      </c>
      <c r="B38" s="19" t="s">
        <v>25</v>
      </c>
      <c r="C38" s="20" t="s">
        <v>47</v>
      </c>
      <c r="D38" s="4" t="s">
        <v>1</v>
      </c>
      <c r="E38" s="32">
        <v>210</v>
      </c>
      <c r="F38" s="28"/>
      <c r="G38" s="9">
        <f t="shared" si="2"/>
        <v>0</v>
      </c>
      <c r="H38" s="13"/>
      <c r="I38" s="13"/>
    </row>
    <row r="39" spans="1:9" s="21" customFormat="1" ht="36.75" customHeight="1">
      <c r="A39" s="4">
        <v>3</v>
      </c>
      <c r="B39" s="19" t="s">
        <v>26</v>
      </c>
      <c r="C39" s="20" t="s">
        <v>27</v>
      </c>
      <c r="D39" s="4" t="s">
        <v>12</v>
      </c>
      <c r="E39" s="32">
        <v>27.2</v>
      </c>
      <c r="F39" s="28"/>
      <c r="G39" s="9">
        <f t="shared" si="2"/>
        <v>0</v>
      </c>
      <c r="H39" s="13"/>
      <c r="I39" s="13"/>
    </row>
    <row r="40" spans="1:9" s="21" customFormat="1" ht="32.25" customHeight="1">
      <c r="A40" s="4">
        <v>4</v>
      </c>
      <c r="B40" s="19" t="s">
        <v>28</v>
      </c>
      <c r="C40" s="20" t="s">
        <v>29</v>
      </c>
      <c r="D40" s="4" t="s">
        <v>12</v>
      </c>
      <c r="E40" s="32">
        <v>331.1</v>
      </c>
      <c r="F40" s="28"/>
      <c r="G40" s="9">
        <f t="shared" si="2"/>
        <v>0</v>
      </c>
      <c r="H40" s="13"/>
      <c r="I40" s="13"/>
    </row>
    <row r="41" spans="1:231" s="21" customFormat="1" ht="33.75" customHeight="1">
      <c r="A41" s="4">
        <v>5</v>
      </c>
      <c r="B41" s="19" t="s">
        <v>30</v>
      </c>
      <c r="C41" s="20" t="s">
        <v>31</v>
      </c>
      <c r="D41" s="4" t="s">
        <v>12</v>
      </c>
      <c r="E41" s="18">
        <v>147.6</v>
      </c>
      <c r="F41" s="28"/>
      <c r="G41" s="9">
        <f t="shared" si="2"/>
        <v>0</v>
      </c>
      <c r="H41" s="31"/>
      <c r="I41" s="31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</row>
    <row r="42" spans="1:231" s="21" customFormat="1" ht="33.75" customHeight="1">
      <c r="A42" s="4">
        <v>6</v>
      </c>
      <c r="B42" s="4" t="s">
        <v>235</v>
      </c>
      <c r="C42" s="20" t="s">
        <v>236</v>
      </c>
      <c r="D42" s="4" t="s">
        <v>12</v>
      </c>
      <c r="E42" s="32">
        <f>E43+E44</f>
        <v>32.9</v>
      </c>
      <c r="F42" s="28"/>
      <c r="G42" s="9">
        <f t="shared" si="2"/>
        <v>0</v>
      </c>
      <c r="H42" s="31"/>
      <c r="I42" s="31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</row>
    <row r="43" spans="1:230" s="21" customFormat="1" ht="35.25" customHeight="1">
      <c r="A43" s="4">
        <v>7</v>
      </c>
      <c r="B43" s="33" t="s">
        <v>54</v>
      </c>
      <c r="C43" s="20" t="s">
        <v>55</v>
      </c>
      <c r="D43" s="4" t="s">
        <v>12</v>
      </c>
      <c r="E43" s="32">
        <v>23.3</v>
      </c>
      <c r="F43" s="28"/>
      <c r="G43" s="9">
        <f t="shared" si="2"/>
        <v>0</v>
      </c>
      <c r="H43" s="13"/>
      <c r="I43" s="1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</row>
    <row r="44" spans="1:230" s="21" customFormat="1" ht="33" customHeight="1">
      <c r="A44" s="4">
        <v>8</v>
      </c>
      <c r="B44" s="33" t="s">
        <v>54</v>
      </c>
      <c r="C44" s="20" t="s">
        <v>206</v>
      </c>
      <c r="D44" s="4" t="s">
        <v>12</v>
      </c>
      <c r="E44" s="18">
        <v>9.6</v>
      </c>
      <c r="F44" s="28"/>
      <c r="G44" s="9">
        <f t="shared" si="2"/>
        <v>0</v>
      </c>
      <c r="H44" s="13"/>
      <c r="I44" s="1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</row>
    <row r="45" spans="1:9" s="21" customFormat="1" ht="32.25" customHeight="1">
      <c r="A45" s="4">
        <v>9</v>
      </c>
      <c r="B45" s="19" t="s">
        <v>33</v>
      </c>
      <c r="C45" s="20" t="s">
        <v>98</v>
      </c>
      <c r="D45" s="4" t="s">
        <v>12</v>
      </c>
      <c r="E45" s="18">
        <v>147.6</v>
      </c>
      <c r="F45" s="28"/>
      <c r="G45" s="9">
        <f t="shared" si="2"/>
        <v>0</v>
      </c>
      <c r="H45" s="13"/>
      <c r="I45" s="13"/>
    </row>
    <row r="46" spans="1:9" s="21" customFormat="1" ht="37.5" customHeight="1">
      <c r="A46" s="4">
        <v>10</v>
      </c>
      <c r="B46" s="19" t="s">
        <v>33</v>
      </c>
      <c r="C46" s="20" t="s">
        <v>53</v>
      </c>
      <c r="D46" s="4" t="s">
        <v>12</v>
      </c>
      <c r="E46" s="18">
        <v>4.3</v>
      </c>
      <c r="F46" s="28"/>
      <c r="G46" s="9">
        <f t="shared" si="2"/>
        <v>0</v>
      </c>
      <c r="H46" s="13"/>
      <c r="I46" s="13"/>
    </row>
    <row r="47" spans="1:9" s="24" customFormat="1" ht="35.25" customHeight="1">
      <c r="A47" s="4">
        <v>11</v>
      </c>
      <c r="B47" s="4" t="s">
        <v>45</v>
      </c>
      <c r="C47" s="31" t="s">
        <v>36</v>
      </c>
      <c r="D47" s="4" t="s">
        <v>22</v>
      </c>
      <c r="E47" s="32">
        <v>6</v>
      </c>
      <c r="F47" s="28"/>
      <c r="G47" s="9">
        <f t="shared" si="2"/>
        <v>0</v>
      </c>
      <c r="H47" s="40"/>
      <c r="I47" s="40"/>
    </row>
    <row r="48" spans="1:9" s="21" customFormat="1" ht="30" customHeight="1">
      <c r="A48" s="4">
        <v>12</v>
      </c>
      <c r="B48" s="4" t="s">
        <v>186</v>
      </c>
      <c r="C48" s="31" t="s">
        <v>114</v>
      </c>
      <c r="D48" s="4" t="s">
        <v>22</v>
      </c>
      <c r="E48" s="18">
        <v>6</v>
      </c>
      <c r="F48" s="28"/>
      <c r="G48" s="9">
        <f t="shared" si="2"/>
        <v>0</v>
      </c>
      <c r="H48" s="13"/>
      <c r="I48" s="13"/>
    </row>
    <row r="49" spans="1:9" s="21" customFormat="1" ht="14.25">
      <c r="A49" s="4"/>
      <c r="B49" s="19"/>
      <c r="C49" s="29" t="s">
        <v>15</v>
      </c>
      <c r="D49" s="4"/>
      <c r="E49" s="18"/>
      <c r="F49" s="28"/>
      <c r="G49" s="15">
        <f>SUM(G37:G48)</f>
        <v>0</v>
      </c>
      <c r="H49" s="13">
        <v>39.23</v>
      </c>
      <c r="I49" s="13"/>
    </row>
    <row r="50" spans="1:9" s="21" customFormat="1" ht="17.25" customHeight="1">
      <c r="A50" s="4"/>
      <c r="B50" s="19"/>
      <c r="C50" s="29" t="s">
        <v>104</v>
      </c>
      <c r="D50" s="4"/>
      <c r="E50" s="28"/>
      <c r="F50" s="28"/>
      <c r="G50" s="9"/>
      <c r="H50" s="13"/>
      <c r="I50" s="13"/>
    </row>
    <row r="51" spans="1:9" s="21" customFormat="1" ht="34.5" customHeight="1">
      <c r="A51" s="4">
        <v>1</v>
      </c>
      <c r="B51" s="4" t="s">
        <v>105</v>
      </c>
      <c r="C51" s="20" t="s">
        <v>106</v>
      </c>
      <c r="D51" s="4" t="s">
        <v>10</v>
      </c>
      <c r="E51" s="49">
        <v>0.5</v>
      </c>
      <c r="F51" s="28"/>
      <c r="G51" s="9">
        <f>E51*F51</f>
        <v>0</v>
      </c>
      <c r="H51" s="13"/>
      <c r="I51" s="13"/>
    </row>
    <row r="52" spans="1:9" s="21" customFormat="1" ht="30" customHeight="1">
      <c r="A52" s="45">
        <v>2</v>
      </c>
      <c r="B52" s="45" t="s">
        <v>107</v>
      </c>
      <c r="C52" s="44" t="s">
        <v>108</v>
      </c>
      <c r="D52" s="45" t="s">
        <v>23</v>
      </c>
      <c r="E52" s="53">
        <v>0.802</v>
      </c>
      <c r="F52" s="28"/>
      <c r="G52" s="9">
        <f>E52*F52</f>
        <v>0</v>
      </c>
      <c r="H52" s="13"/>
      <c r="I52" s="13"/>
    </row>
    <row r="53" spans="1:9" s="21" customFormat="1" ht="33.75" customHeight="1">
      <c r="A53" s="4">
        <v>3</v>
      </c>
      <c r="B53" s="36" t="s">
        <v>11</v>
      </c>
      <c r="C53" s="20" t="s">
        <v>192</v>
      </c>
      <c r="D53" s="4" t="s">
        <v>10</v>
      </c>
      <c r="E53" s="28">
        <f>80.2*0.04</f>
        <v>3.208</v>
      </c>
      <c r="F53" s="51"/>
      <c r="G53" s="9">
        <f>E53*F53</f>
        <v>0</v>
      </c>
      <c r="H53" s="13"/>
      <c r="I53" s="13"/>
    </row>
    <row r="54" spans="1:9" s="21" customFormat="1" ht="22.5" customHeight="1">
      <c r="A54" s="4">
        <v>4</v>
      </c>
      <c r="B54" s="4" t="s">
        <v>109</v>
      </c>
      <c r="C54" s="20" t="s">
        <v>110</v>
      </c>
      <c r="D54" s="4" t="s">
        <v>111</v>
      </c>
      <c r="E54" s="28">
        <v>0.626</v>
      </c>
      <c r="F54" s="28"/>
      <c r="G54" s="9">
        <f>E54*F54</f>
        <v>0</v>
      </c>
      <c r="H54" s="13"/>
      <c r="I54" s="13"/>
    </row>
    <row r="55" spans="1:9" s="21" customFormat="1" ht="24" customHeight="1">
      <c r="A55" s="4">
        <v>5</v>
      </c>
      <c r="B55" s="36" t="s">
        <v>194</v>
      </c>
      <c r="C55" s="20" t="s">
        <v>193</v>
      </c>
      <c r="D55" s="4" t="s">
        <v>12</v>
      </c>
      <c r="E55" s="28">
        <v>9.75</v>
      </c>
      <c r="F55" s="28"/>
      <c r="G55" s="9">
        <f>E55*F55</f>
        <v>0</v>
      </c>
      <c r="H55" s="13"/>
      <c r="I55" s="13"/>
    </row>
    <row r="56" spans="1:9" s="21" customFormat="1" ht="21.75" customHeight="1">
      <c r="A56" s="4"/>
      <c r="B56" s="19"/>
      <c r="C56" s="29" t="s">
        <v>15</v>
      </c>
      <c r="D56" s="4"/>
      <c r="E56" s="32"/>
      <c r="F56" s="28"/>
      <c r="G56" s="15">
        <f>SUM(G51:G55)</f>
        <v>0</v>
      </c>
      <c r="H56" s="13">
        <v>10.73</v>
      </c>
      <c r="I56" s="13"/>
    </row>
    <row r="57" spans="1:231" ht="18" customHeight="1">
      <c r="A57" s="6"/>
      <c r="B57" s="6"/>
      <c r="C57" s="8" t="s">
        <v>61</v>
      </c>
      <c r="D57" s="6"/>
      <c r="E57" s="11"/>
      <c r="F57" s="10"/>
      <c r="G57" s="9"/>
      <c r="H57" s="8"/>
      <c r="I57" s="8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</row>
    <row r="58" spans="1:9" ht="27">
      <c r="A58" s="6">
        <v>1</v>
      </c>
      <c r="B58" s="12" t="s">
        <v>62</v>
      </c>
      <c r="C58" s="22" t="s">
        <v>112</v>
      </c>
      <c r="D58" s="6" t="s">
        <v>13</v>
      </c>
      <c r="E58" s="37">
        <v>34</v>
      </c>
      <c r="F58" s="10"/>
      <c r="G58" s="9">
        <f aca="true" t="shared" si="3" ref="G58:G63">E58*F58</f>
        <v>0</v>
      </c>
      <c r="H58" s="6"/>
      <c r="I58" s="6"/>
    </row>
    <row r="59" spans="1:9" ht="27">
      <c r="A59" s="6">
        <v>2</v>
      </c>
      <c r="B59" s="12" t="s">
        <v>63</v>
      </c>
      <c r="C59" s="22" t="s">
        <v>113</v>
      </c>
      <c r="D59" s="6" t="s">
        <v>13</v>
      </c>
      <c r="E59" s="11">
        <v>4</v>
      </c>
      <c r="F59" s="10"/>
      <c r="G59" s="9">
        <f t="shared" si="3"/>
        <v>0</v>
      </c>
      <c r="H59" s="6"/>
      <c r="I59" s="6"/>
    </row>
    <row r="60" spans="1:9" ht="24" customHeight="1">
      <c r="A60" s="6">
        <v>3</v>
      </c>
      <c r="B60" s="12" t="s">
        <v>64</v>
      </c>
      <c r="C60" s="13" t="s">
        <v>65</v>
      </c>
      <c r="D60" s="6" t="s">
        <v>14</v>
      </c>
      <c r="E60" s="11">
        <v>4</v>
      </c>
      <c r="F60" s="10"/>
      <c r="G60" s="9">
        <f t="shared" si="3"/>
        <v>0</v>
      </c>
      <c r="H60" s="6"/>
      <c r="I60" s="6"/>
    </row>
    <row r="61" spans="1:9" ht="21" customHeight="1">
      <c r="A61" s="6">
        <v>4</v>
      </c>
      <c r="B61" s="12" t="s">
        <v>64</v>
      </c>
      <c r="C61" s="13" t="s">
        <v>66</v>
      </c>
      <c r="D61" s="6" t="s">
        <v>14</v>
      </c>
      <c r="E61" s="11">
        <v>1</v>
      </c>
      <c r="F61" s="10"/>
      <c r="G61" s="9">
        <f t="shared" si="3"/>
        <v>0</v>
      </c>
      <c r="H61" s="6"/>
      <c r="I61" s="6"/>
    </row>
    <row r="62" spans="1:9" ht="22.5" customHeight="1">
      <c r="A62" s="6">
        <v>5</v>
      </c>
      <c r="B62" s="12" t="s">
        <v>67</v>
      </c>
      <c r="C62" s="13" t="s">
        <v>68</v>
      </c>
      <c r="D62" s="6" t="s">
        <v>14</v>
      </c>
      <c r="E62" s="11">
        <v>2</v>
      </c>
      <c r="F62" s="10"/>
      <c r="G62" s="9">
        <f t="shared" si="3"/>
        <v>0</v>
      </c>
      <c r="H62" s="6"/>
      <c r="I62" s="6"/>
    </row>
    <row r="63" spans="1:9" ht="20.25" customHeight="1">
      <c r="A63" s="6">
        <v>6</v>
      </c>
      <c r="B63" s="12" t="s">
        <v>21</v>
      </c>
      <c r="C63" s="22" t="s">
        <v>69</v>
      </c>
      <c r="D63" s="6" t="s">
        <v>14</v>
      </c>
      <c r="E63" s="11">
        <v>6</v>
      </c>
      <c r="F63" s="10"/>
      <c r="G63" s="9">
        <f t="shared" si="3"/>
        <v>0</v>
      </c>
      <c r="H63" s="6"/>
      <c r="I63" s="6"/>
    </row>
    <row r="64" spans="1:9" ht="12.75" customHeight="1">
      <c r="A64" s="6"/>
      <c r="B64" s="12"/>
      <c r="C64" s="8" t="s">
        <v>15</v>
      </c>
      <c r="D64" s="6"/>
      <c r="E64" s="11"/>
      <c r="F64" s="10"/>
      <c r="G64" s="15">
        <f>SUM(G58:G63)</f>
        <v>0</v>
      </c>
      <c r="H64" s="6">
        <v>1.91</v>
      </c>
      <c r="I64" s="6"/>
    </row>
    <row r="65" spans="1:9" ht="12.75" customHeight="1">
      <c r="A65" s="6"/>
      <c r="B65" s="12"/>
      <c r="C65" s="8" t="s">
        <v>70</v>
      </c>
      <c r="D65" s="6"/>
      <c r="E65" s="11"/>
      <c r="F65" s="10"/>
      <c r="G65" s="9"/>
      <c r="H65" s="6"/>
      <c r="I65" s="6"/>
    </row>
    <row r="66" spans="1:9" ht="32.25" customHeight="1">
      <c r="A66" s="6">
        <v>1</v>
      </c>
      <c r="B66" s="12" t="s">
        <v>71</v>
      </c>
      <c r="C66" s="22" t="s">
        <v>72</v>
      </c>
      <c r="D66" s="6" t="s">
        <v>13</v>
      </c>
      <c r="E66" s="37">
        <v>82</v>
      </c>
      <c r="F66" s="10"/>
      <c r="G66" s="9">
        <f>E66*F66</f>
        <v>0</v>
      </c>
      <c r="H66" s="6"/>
      <c r="I66" s="6"/>
    </row>
    <row r="67" spans="1:9" ht="33.75" customHeight="1">
      <c r="A67" s="6">
        <v>2</v>
      </c>
      <c r="B67" s="12" t="s">
        <v>73</v>
      </c>
      <c r="C67" s="22" t="s">
        <v>74</v>
      </c>
      <c r="D67" s="6" t="s">
        <v>13</v>
      </c>
      <c r="E67" s="11">
        <v>5</v>
      </c>
      <c r="F67" s="10"/>
      <c r="G67" s="9">
        <f>E67*F67</f>
        <v>0</v>
      </c>
      <c r="H67" s="6"/>
      <c r="I67" s="6"/>
    </row>
    <row r="68" spans="1:9" ht="18.75" customHeight="1">
      <c r="A68" s="6">
        <v>3</v>
      </c>
      <c r="B68" s="12" t="s">
        <v>75</v>
      </c>
      <c r="C68" s="13" t="s">
        <v>76</v>
      </c>
      <c r="D68" s="6" t="s">
        <v>77</v>
      </c>
      <c r="E68" s="11">
        <v>2</v>
      </c>
      <c r="F68" s="10"/>
      <c r="G68" s="9">
        <f>E68*F68</f>
        <v>0</v>
      </c>
      <c r="H68" s="6"/>
      <c r="I68" s="6"/>
    </row>
    <row r="69" spans="1:9" ht="22.5" customHeight="1">
      <c r="A69" s="6">
        <v>4</v>
      </c>
      <c r="B69" s="12" t="s">
        <v>78</v>
      </c>
      <c r="C69" s="22" t="s">
        <v>79</v>
      </c>
      <c r="D69" s="6" t="s">
        <v>77</v>
      </c>
      <c r="E69" s="11">
        <v>2</v>
      </c>
      <c r="F69" s="10"/>
      <c r="G69" s="9">
        <f>E69*F69</f>
        <v>0</v>
      </c>
      <c r="H69" s="6"/>
      <c r="I69" s="6"/>
    </row>
    <row r="70" spans="1:9" ht="21.75" customHeight="1">
      <c r="A70" s="6">
        <v>5</v>
      </c>
      <c r="B70" s="12" t="s">
        <v>21</v>
      </c>
      <c r="C70" s="22" t="s">
        <v>80</v>
      </c>
      <c r="D70" s="6" t="s">
        <v>14</v>
      </c>
      <c r="E70" s="11">
        <v>6</v>
      </c>
      <c r="F70" s="10"/>
      <c r="G70" s="9">
        <f>E70*F70</f>
        <v>0</v>
      </c>
      <c r="H70" s="6"/>
      <c r="I70" s="6"/>
    </row>
    <row r="71" spans="1:9" ht="12.75" customHeight="1">
      <c r="A71" s="6"/>
      <c r="B71" s="12"/>
      <c r="C71" s="8" t="s">
        <v>15</v>
      </c>
      <c r="D71" s="6"/>
      <c r="E71" s="11"/>
      <c r="F71" s="10"/>
      <c r="G71" s="15">
        <f>SUM(G66:G70)</f>
        <v>0</v>
      </c>
      <c r="H71" s="6">
        <v>4.42</v>
      </c>
      <c r="I71" s="6"/>
    </row>
    <row r="72" spans="1:9" ht="14.25">
      <c r="A72" s="6"/>
      <c r="B72" s="12"/>
      <c r="C72" s="27" t="s">
        <v>81</v>
      </c>
      <c r="D72" s="27"/>
      <c r="E72" s="6"/>
      <c r="F72" s="10"/>
      <c r="G72" s="9"/>
      <c r="H72" s="6"/>
      <c r="I72" s="6"/>
    </row>
    <row r="73" spans="1:9" ht="27">
      <c r="A73" s="6">
        <v>1</v>
      </c>
      <c r="B73" s="12" t="s">
        <v>82</v>
      </c>
      <c r="C73" s="22" t="s">
        <v>83</v>
      </c>
      <c r="D73" s="6" t="s">
        <v>14</v>
      </c>
      <c r="E73" s="37">
        <v>1</v>
      </c>
      <c r="F73" s="10"/>
      <c r="G73" s="9">
        <f aca="true" t="shared" si="4" ref="G73:G85">E73*F73</f>
        <v>0</v>
      </c>
      <c r="H73" s="6"/>
      <c r="I73" s="6"/>
    </row>
    <row r="74" spans="1:9" ht="27">
      <c r="A74" s="6">
        <v>2</v>
      </c>
      <c r="B74" s="12" t="s">
        <v>84</v>
      </c>
      <c r="C74" s="22" t="s">
        <v>209</v>
      </c>
      <c r="D74" s="6" t="s">
        <v>14</v>
      </c>
      <c r="E74" s="37">
        <v>6</v>
      </c>
      <c r="F74" s="10"/>
      <c r="G74" s="9">
        <f t="shared" si="4"/>
        <v>0</v>
      </c>
      <c r="H74" s="6"/>
      <c r="I74" s="6"/>
    </row>
    <row r="75" spans="1:9" ht="27">
      <c r="A75" s="6">
        <v>3</v>
      </c>
      <c r="B75" s="6" t="s">
        <v>85</v>
      </c>
      <c r="C75" s="22" t="s">
        <v>99</v>
      </c>
      <c r="D75" s="6" t="s">
        <v>14</v>
      </c>
      <c r="E75" s="37">
        <v>25</v>
      </c>
      <c r="F75" s="10"/>
      <c r="G75" s="9">
        <f t="shared" si="4"/>
        <v>0</v>
      </c>
      <c r="H75" s="6"/>
      <c r="I75" s="6"/>
    </row>
    <row r="76" spans="1:9" ht="27">
      <c r="A76" s="6">
        <v>4</v>
      </c>
      <c r="B76" s="12" t="s">
        <v>86</v>
      </c>
      <c r="C76" s="22" t="s">
        <v>87</v>
      </c>
      <c r="D76" s="6" t="s">
        <v>14</v>
      </c>
      <c r="E76" s="11">
        <v>4</v>
      </c>
      <c r="F76" s="10"/>
      <c r="G76" s="9">
        <f t="shared" si="4"/>
        <v>0</v>
      </c>
      <c r="H76" s="6"/>
      <c r="I76" s="6"/>
    </row>
    <row r="77" spans="1:9" ht="27">
      <c r="A77" s="6">
        <v>5</v>
      </c>
      <c r="B77" s="12" t="s">
        <v>88</v>
      </c>
      <c r="C77" s="22" t="s">
        <v>89</v>
      </c>
      <c r="D77" s="6" t="s">
        <v>14</v>
      </c>
      <c r="E77" s="11">
        <v>5</v>
      </c>
      <c r="F77" s="10"/>
      <c r="G77" s="9">
        <f t="shared" si="4"/>
        <v>0</v>
      </c>
      <c r="H77" s="6"/>
      <c r="I77" s="6"/>
    </row>
    <row r="78" spans="1:9" ht="27">
      <c r="A78" s="6">
        <v>6</v>
      </c>
      <c r="B78" s="12" t="s">
        <v>88</v>
      </c>
      <c r="C78" s="22" t="s">
        <v>90</v>
      </c>
      <c r="D78" s="6" t="s">
        <v>14</v>
      </c>
      <c r="E78" s="11">
        <v>3</v>
      </c>
      <c r="F78" s="10"/>
      <c r="G78" s="9">
        <f t="shared" si="4"/>
        <v>0</v>
      </c>
      <c r="H78" s="6"/>
      <c r="I78" s="6"/>
    </row>
    <row r="79" spans="1:9" ht="27">
      <c r="A79" s="6">
        <v>7</v>
      </c>
      <c r="B79" s="12" t="s">
        <v>91</v>
      </c>
      <c r="C79" s="22" t="s">
        <v>92</v>
      </c>
      <c r="D79" s="6" t="s">
        <v>14</v>
      </c>
      <c r="E79" s="11">
        <v>13</v>
      </c>
      <c r="F79" s="10"/>
      <c r="G79" s="9">
        <f t="shared" si="4"/>
        <v>0</v>
      </c>
      <c r="H79" s="6"/>
      <c r="I79" s="6"/>
    </row>
    <row r="80" spans="1:9" ht="27">
      <c r="A80" s="6">
        <v>8</v>
      </c>
      <c r="B80" s="12" t="s">
        <v>91</v>
      </c>
      <c r="C80" s="22" t="s">
        <v>93</v>
      </c>
      <c r="D80" s="6" t="s">
        <v>14</v>
      </c>
      <c r="E80" s="11">
        <v>11</v>
      </c>
      <c r="F80" s="10"/>
      <c r="G80" s="9">
        <f t="shared" si="4"/>
        <v>0</v>
      </c>
      <c r="H80" s="6"/>
      <c r="I80" s="6"/>
    </row>
    <row r="81" spans="1:9" ht="27">
      <c r="A81" s="6">
        <v>9</v>
      </c>
      <c r="B81" s="12" t="s">
        <v>94</v>
      </c>
      <c r="C81" s="22" t="s">
        <v>95</v>
      </c>
      <c r="D81" s="6" t="s">
        <v>96</v>
      </c>
      <c r="E81" s="11">
        <v>2.5</v>
      </c>
      <c r="F81" s="10"/>
      <c r="G81" s="9">
        <f t="shared" si="4"/>
        <v>0</v>
      </c>
      <c r="H81" s="6"/>
      <c r="I81" s="6"/>
    </row>
    <row r="82" spans="1:9" ht="27">
      <c r="A82" s="6">
        <v>10</v>
      </c>
      <c r="B82" s="12" t="s">
        <v>94</v>
      </c>
      <c r="C82" s="22" t="s">
        <v>97</v>
      </c>
      <c r="D82" s="6" t="s">
        <v>96</v>
      </c>
      <c r="E82" s="9">
        <v>2.3</v>
      </c>
      <c r="F82" s="10"/>
      <c r="G82" s="9">
        <f t="shared" si="4"/>
        <v>0</v>
      </c>
      <c r="H82" s="6"/>
      <c r="I82" s="6"/>
    </row>
    <row r="83" spans="1:9" ht="27">
      <c r="A83" s="6">
        <v>11</v>
      </c>
      <c r="B83" s="19" t="s">
        <v>102</v>
      </c>
      <c r="C83" s="22" t="s">
        <v>103</v>
      </c>
      <c r="D83" s="6" t="s">
        <v>96</v>
      </c>
      <c r="E83" s="9">
        <v>0.1</v>
      </c>
      <c r="F83" s="10"/>
      <c r="G83" s="9">
        <f t="shared" si="4"/>
        <v>0</v>
      </c>
      <c r="H83" s="6"/>
      <c r="I83" s="6"/>
    </row>
    <row r="84" spans="1:9" ht="13.5">
      <c r="A84" s="6">
        <v>12</v>
      </c>
      <c r="B84" s="6" t="s">
        <v>21</v>
      </c>
      <c r="C84" s="22" t="s">
        <v>100</v>
      </c>
      <c r="D84" s="6" t="s">
        <v>14</v>
      </c>
      <c r="E84" s="11">
        <v>32</v>
      </c>
      <c r="F84" s="10"/>
      <c r="G84" s="9">
        <f t="shared" si="4"/>
        <v>0</v>
      </c>
      <c r="H84" s="6"/>
      <c r="I84" s="6"/>
    </row>
    <row r="85" spans="1:9" ht="13.5">
      <c r="A85" s="6">
        <v>13</v>
      </c>
      <c r="B85" s="6" t="s">
        <v>21</v>
      </c>
      <c r="C85" s="22" t="s">
        <v>101</v>
      </c>
      <c r="D85" s="6" t="s">
        <v>14</v>
      </c>
      <c r="E85" s="11">
        <v>7</v>
      </c>
      <c r="F85" s="10"/>
      <c r="G85" s="9">
        <f t="shared" si="4"/>
        <v>0</v>
      </c>
      <c r="H85" s="6"/>
      <c r="I85" s="6"/>
    </row>
    <row r="86" spans="1:9" ht="14.25">
      <c r="A86" s="6"/>
      <c r="B86" s="6"/>
      <c r="C86" s="8" t="s">
        <v>15</v>
      </c>
      <c r="D86" s="6"/>
      <c r="E86" s="11"/>
      <c r="F86" s="10"/>
      <c r="G86" s="15">
        <f>SUM(G73:G85)</f>
        <v>0</v>
      </c>
      <c r="H86" s="6">
        <v>7.26</v>
      </c>
      <c r="I86" s="6"/>
    </row>
    <row r="87" spans="1:9" ht="14.25">
      <c r="A87" s="8"/>
      <c r="B87" s="8"/>
      <c r="C87" s="8" t="s">
        <v>118</v>
      </c>
      <c r="D87" s="8"/>
      <c r="E87" s="39"/>
      <c r="F87" s="15"/>
      <c r="G87" s="15">
        <f>G14+G20+G25+G35+G49+G56+G64+G71+G86</f>
        <v>0</v>
      </c>
      <c r="H87" s="15">
        <f>H14+H20+H25+H35+H49+H56+H64+H71+H86</f>
        <v>100.00000000000001</v>
      </c>
      <c r="I87" s="15">
        <f>I14+I20+I25+I35+I49+I56+I64+I71+I86</f>
        <v>0</v>
      </c>
    </row>
    <row r="88" spans="1:9" ht="13.5">
      <c r="A88" s="6"/>
      <c r="B88" s="6"/>
      <c r="C88" s="6" t="s">
        <v>191</v>
      </c>
      <c r="D88" s="6"/>
      <c r="E88" s="6"/>
      <c r="F88" s="6"/>
      <c r="G88" s="9">
        <f>G87*0.2</f>
        <v>0</v>
      </c>
      <c r="H88" s="6"/>
      <c r="I88" s="6"/>
    </row>
    <row r="89" spans="1:9" ht="14.25">
      <c r="A89" s="6"/>
      <c r="B89" s="6"/>
      <c r="C89" s="8" t="s">
        <v>15</v>
      </c>
      <c r="D89" s="6"/>
      <c r="E89" s="6"/>
      <c r="F89" s="6"/>
      <c r="G89" s="15">
        <f>SUM(G87:G88)</f>
        <v>0</v>
      </c>
      <c r="H89" s="6"/>
      <c r="I89" s="6"/>
    </row>
    <row r="92" spans="3:6" ht="16.5">
      <c r="C92" s="17" t="s">
        <v>16</v>
      </c>
      <c r="D92" s="16"/>
      <c r="E92" s="59" t="s">
        <v>46</v>
      </c>
      <c r="F92" s="59"/>
    </row>
  </sheetData>
  <sheetProtection/>
  <mergeCells count="3">
    <mergeCell ref="A1:G1"/>
    <mergeCell ref="B2:G2"/>
    <mergeCell ref="E92:F92"/>
  </mergeCells>
  <printOptions horizontalCentered="1"/>
  <pageMargins left="0.31496062992125984" right="0.31496062992125984" top="0.7086614173228347" bottom="0.31496062992125984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92"/>
  <sheetViews>
    <sheetView showZeros="0" zoomScalePageLayoutView="0" workbookViewId="0" topLeftCell="A10">
      <selection activeCell="N6" sqref="N6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1.140625" style="2" customWidth="1"/>
    <col min="4" max="4" width="9.421875" style="2" customWidth="1"/>
    <col min="5" max="5" width="6.7109375" style="2" customWidth="1"/>
    <col min="6" max="6" width="10.00390625" style="2" customWidth="1"/>
    <col min="7" max="7" width="10.140625" style="2" customWidth="1"/>
    <col min="8" max="9" width="8.57421875" style="2" customWidth="1"/>
    <col min="10" max="16384" width="9.140625" style="2" customWidth="1"/>
  </cols>
  <sheetData>
    <row r="1" spans="1:232" ht="15" customHeight="1">
      <c r="A1" s="60" t="s">
        <v>211</v>
      </c>
      <c r="B1" s="60"/>
      <c r="C1" s="60"/>
      <c r="D1" s="60"/>
      <c r="E1" s="60"/>
      <c r="F1" s="60"/>
      <c r="G1" s="6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7" ht="37.5" customHeight="1">
      <c r="A2" s="3"/>
      <c r="B2" s="60" t="s">
        <v>243</v>
      </c>
      <c r="C2" s="60"/>
      <c r="D2" s="60"/>
      <c r="E2" s="60"/>
      <c r="F2" s="60"/>
      <c r="G2" s="60"/>
    </row>
    <row r="3" spans="1:7" ht="18" customHeight="1">
      <c r="A3" s="3"/>
      <c r="B3" s="38"/>
      <c r="C3" s="38"/>
      <c r="D3" s="38"/>
      <c r="E3" s="38"/>
      <c r="F3" s="38"/>
      <c r="G3" s="54" t="s">
        <v>232</v>
      </c>
    </row>
    <row r="4" spans="1:9" ht="67.5" customHeight="1">
      <c r="A4" s="6" t="s">
        <v>7</v>
      </c>
      <c r="B4" s="6" t="s">
        <v>119</v>
      </c>
      <c r="C4" s="6" t="s">
        <v>120</v>
      </c>
      <c r="D4" s="6" t="s">
        <v>121</v>
      </c>
      <c r="E4" s="43" t="s">
        <v>122</v>
      </c>
      <c r="F4" s="43" t="s">
        <v>123</v>
      </c>
      <c r="G4" s="6" t="s">
        <v>124</v>
      </c>
      <c r="H4" s="47" t="s">
        <v>125</v>
      </c>
      <c r="I4" s="48" t="s">
        <v>126</v>
      </c>
    </row>
    <row r="5" spans="1:9" ht="13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6">
        <v>8</v>
      </c>
      <c r="I5" s="6">
        <v>9</v>
      </c>
    </row>
    <row r="6" spans="1:9" s="21" customFormat="1" ht="13.5">
      <c r="A6" s="4"/>
      <c r="B6" s="19"/>
      <c r="C6" s="29" t="s">
        <v>131</v>
      </c>
      <c r="D6" s="30"/>
      <c r="E6" s="29"/>
      <c r="F6" s="18"/>
      <c r="G6" s="18"/>
      <c r="H6" s="13"/>
      <c r="I6" s="13"/>
    </row>
    <row r="7" spans="1:9" s="21" customFormat="1" ht="26.25" customHeight="1">
      <c r="A7" s="6">
        <v>1</v>
      </c>
      <c r="B7" s="6" t="s">
        <v>200</v>
      </c>
      <c r="C7" s="13" t="s">
        <v>213</v>
      </c>
      <c r="D7" s="6" t="s">
        <v>180</v>
      </c>
      <c r="E7" s="9">
        <v>24.8</v>
      </c>
      <c r="F7" s="10"/>
      <c r="G7" s="9">
        <f aca="true" t="shared" si="0" ref="G7:G14">E7*F7</f>
        <v>0</v>
      </c>
      <c r="H7" s="13"/>
      <c r="I7" s="13"/>
    </row>
    <row r="8" spans="1:9" s="21" customFormat="1" ht="63.75" customHeight="1">
      <c r="A8" s="4">
        <v>2</v>
      </c>
      <c r="B8" s="4" t="s">
        <v>187</v>
      </c>
      <c r="C8" s="31" t="s">
        <v>212</v>
      </c>
      <c r="D8" s="6" t="s">
        <v>180</v>
      </c>
      <c r="E8" s="18">
        <f>3.64+1.56+1.56</f>
        <v>6.76</v>
      </c>
      <c r="F8" s="28"/>
      <c r="G8" s="9">
        <f t="shared" si="0"/>
        <v>0</v>
      </c>
      <c r="H8" s="13"/>
      <c r="I8" s="13"/>
    </row>
    <row r="9" spans="1:9" s="21" customFormat="1" ht="20.25" customHeight="1">
      <c r="A9" s="4">
        <v>3</v>
      </c>
      <c r="B9" s="4" t="s">
        <v>187</v>
      </c>
      <c r="C9" s="31" t="s">
        <v>214</v>
      </c>
      <c r="D9" s="6" t="s">
        <v>180</v>
      </c>
      <c r="E9" s="18">
        <f>8.6+3.84+2.76</f>
        <v>15.2</v>
      </c>
      <c r="F9" s="28"/>
      <c r="G9" s="9">
        <f t="shared" si="0"/>
        <v>0</v>
      </c>
      <c r="H9" s="13"/>
      <c r="I9" s="13"/>
    </row>
    <row r="10" spans="1:9" s="21" customFormat="1" ht="48" customHeight="1">
      <c r="A10" s="4">
        <v>4</v>
      </c>
      <c r="B10" s="4" t="s">
        <v>187</v>
      </c>
      <c r="C10" s="31" t="s">
        <v>215</v>
      </c>
      <c r="D10" s="6" t="s">
        <v>180</v>
      </c>
      <c r="E10" s="18">
        <f>2.16+0.3</f>
        <v>2.46</v>
      </c>
      <c r="F10" s="28"/>
      <c r="G10" s="9">
        <f t="shared" si="0"/>
        <v>0</v>
      </c>
      <c r="H10" s="13"/>
      <c r="I10" s="13"/>
    </row>
    <row r="11" spans="1:9" s="21" customFormat="1" ht="20.25" customHeight="1">
      <c r="A11" s="4">
        <v>5</v>
      </c>
      <c r="B11" s="4" t="s">
        <v>187</v>
      </c>
      <c r="C11" s="31" t="s">
        <v>214</v>
      </c>
      <c r="D11" s="6" t="s">
        <v>180</v>
      </c>
      <c r="E11" s="18">
        <f>2.16+0.3</f>
        <v>2.46</v>
      </c>
      <c r="F11" s="28"/>
      <c r="G11" s="9">
        <f t="shared" si="0"/>
        <v>0</v>
      </c>
      <c r="H11" s="13"/>
      <c r="I11" s="13"/>
    </row>
    <row r="12" spans="1:9" s="21" customFormat="1" ht="24" customHeight="1">
      <c r="A12" s="4">
        <v>6</v>
      </c>
      <c r="B12" s="19" t="s">
        <v>41</v>
      </c>
      <c r="C12" s="20" t="s">
        <v>132</v>
      </c>
      <c r="D12" s="6" t="s">
        <v>180</v>
      </c>
      <c r="E12" s="18">
        <f>E8+E9+E10+E11</f>
        <v>26.880000000000003</v>
      </c>
      <c r="F12" s="28"/>
      <c r="G12" s="9">
        <f t="shared" si="0"/>
        <v>0</v>
      </c>
      <c r="H12" s="13"/>
      <c r="I12" s="13"/>
    </row>
    <row r="13" spans="1:9" s="21" customFormat="1" ht="33" customHeight="1">
      <c r="A13" s="4">
        <v>7</v>
      </c>
      <c r="B13" s="4" t="s">
        <v>187</v>
      </c>
      <c r="C13" s="13" t="s">
        <v>216</v>
      </c>
      <c r="D13" s="4" t="s">
        <v>183</v>
      </c>
      <c r="E13" s="18">
        <f>1.75*4+1.55*1+1.25*2+1.25*4</f>
        <v>16.05</v>
      </c>
      <c r="F13" s="28"/>
      <c r="G13" s="9">
        <f t="shared" si="0"/>
        <v>0</v>
      </c>
      <c r="H13" s="13"/>
      <c r="I13" s="13"/>
    </row>
    <row r="14" spans="1:9" s="21" customFormat="1" ht="43.5" customHeight="1">
      <c r="A14" s="4">
        <v>8</v>
      </c>
      <c r="B14" s="19" t="s">
        <v>24</v>
      </c>
      <c r="C14" s="13" t="s">
        <v>217</v>
      </c>
      <c r="D14" s="6" t="s">
        <v>180</v>
      </c>
      <c r="E14" s="18">
        <f>(1.7*4+1.5*2+1.2*2+1.2*4+1.2*1)*0.15</f>
        <v>2.73</v>
      </c>
      <c r="F14" s="28"/>
      <c r="G14" s="9">
        <f t="shared" si="0"/>
        <v>0</v>
      </c>
      <c r="H14" s="13"/>
      <c r="I14" s="13"/>
    </row>
    <row r="15" spans="1:9" s="21" customFormat="1" ht="21" customHeight="1">
      <c r="A15" s="4"/>
      <c r="B15" s="41"/>
      <c r="C15" s="29" t="s">
        <v>129</v>
      </c>
      <c r="D15" s="29"/>
      <c r="E15" s="29"/>
      <c r="F15" s="52"/>
      <c r="G15" s="15">
        <f>SUM(G7:G14)</f>
        <v>0</v>
      </c>
      <c r="H15" s="13">
        <v>10.7</v>
      </c>
      <c r="I15" s="13"/>
    </row>
    <row r="16" spans="1:9" s="21" customFormat="1" ht="20.25" customHeight="1">
      <c r="A16" s="4"/>
      <c r="B16" s="19"/>
      <c r="C16" s="29" t="s">
        <v>220</v>
      </c>
      <c r="D16" s="4"/>
      <c r="E16" s="4"/>
      <c r="F16" s="28"/>
      <c r="G16" s="9"/>
      <c r="H16" s="13"/>
      <c r="I16" s="13"/>
    </row>
    <row r="17" spans="1:9" s="21" customFormat="1" ht="33.75" customHeight="1">
      <c r="A17" s="4">
        <v>1</v>
      </c>
      <c r="B17" s="4" t="s">
        <v>34</v>
      </c>
      <c r="C17" s="20" t="s">
        <v>218</v>
      </c>
      <c r="D17" s="6" t="s">
        <v>180</v>
      </c>
      <c r="E17" s="18">
        <v>10.2</v>
      </c>
      <c r="F17" s="28"/>
      <c r="G17" s="9">
        <f>E17*F17</f>
        <v>0</v>
      </c>
      <c r="H17" s="13"/>
      <c r="I17" s="13"/>
    </row>
    <row r="18" spans="1:9" s="26" customFormat="1" ht="44.25" customHeight="1">
      <c r="A18" s="42">
        <v>2</v>
      </c>
      <c r="B18" s="4" t="s">
        <v>187</v>
      </c>
      <c r="C18" s="20" t="s">
        <v>230</v>
      </c>
      <c r="D18" s="6" t="s">
        <v>180</v>
      </c>
      <c r="E18" s="18">
        <f>2.1+2.94</f>
        <v>5.04</v>
      </c>
      <c r="F18" s="28"/>
      <c r="G18" s="9">
        <f>E18*F18</f>
        <v>0</v>
      </c>
      <c r="H18" s="46"/>
      <c r="I18" s="46"/>
    </row>
    <row r="19" spans="1:9" s="26" customFormat="1" ht="45.75" customHeight="1">
      <c r="A19" s="42">
        <v>3</v>
      </c>
      <c r="B19" s="4" t="s">
        <v>187</v>
      </c>
      <c r="C19" s="20" t="s">
        <v>219</v>
      </c>
      <c r="D19" s="6" t="s">
        <v>180</v>
      </c>
      <c r="E19" s="18">
        <v>5.69</v>
      </c>
      <c r="F19" s="28"/>
      <c r="G19" s="9">
        <f>E19*F19</f>
        <v>0</v>
      </c>
      <c r="H19" s="46"/>
      <c r="I19" s="46"/>
    </row>
    <row r="20" spans="1:9" s="26" customFormat="1" ht="60" customHeight="1">
      <c r="A20" s="42">
        <v>4</v>
      </c>
      <c r="B20" s="4" t="s">
        <v>187</v>
      </c>
      <c r="C20" s="20" t="s">
        <v>231</v>
      </c>
      <c r="D20" s="6" t="s">
        <v>180</v>
      </c>
      <c r="E20" s="18">
        <v>2.94</v>
      </c>
      <c r="F20" s="28"/>
      <c r="G20" s="9">
        <f>E20*F20</f>
        <v>0</v>
      </c>
      <c r="H20" s="46"/>
      <c r="I20" s="46"/>
    </row>
    <row r="21" spans="1:9" s="21" customFormat="1" ht="14.25">
      <c r="A21" s="4"/>
      <c r="B21" s="41"/>
      <c r="C21" s="29" t="s">
        <v>130</v>
      </c>
      <c r="D21" s="29"/>
      <c r="E21" s="29"/>
      <c r="F21" s="28"/>
      <c r="G21" s="15">
        <f>SUM(G17:G20)</f>
        <v>0</v>
      </c>
      <c r="H21" s="13">
        <v>7.13</v>
      </c>
      <c r="I21" s="13"/>
    </row>
    <row r="22" spans="1:9" s="21" customFormat="1" ht="16.5" customHeight="1">
      <c r="A22" s="29"/>
      <c r="B22" s="19"/>
      <c r="C22" s="8" t="s">
        <v>133</v>
      </c>
      <c r="D22" s="30"/>
      <c r="E22" s="29"/>
      <c r="F22" s="28"/>
      <c r="G22" s="9"/>
      <c r="H22" s="13"/>
      <c r="I22" s="13"/>
    </row>
    <row r="23" spans="1:9" s="21" customFormat="1" ht="33" customHeight="1">
      <c r="A23" s="4">
        <v>1</v>
      </c>
      <c r="B23" s="36" t="s">
        <v>52</v>
      </c>
      <c r="C23" s="22" t="s">
        <v>221</v>
      </c>
      <c r="D23" s="4" t="s">
        <v>181</v>
      </c>
      <c r="E23" s="18">
        <v>0.6</v>
      </c>
      <c r="F23" s="28"/>
      <c r="G23" s="9">
        <f>E23*F23</f>
        <v>0</v>
      </c>
      <c r="H23" s="13"/>
      <c r="I23" s="13"/>
    </row>
    <row r="24" spans="1:9" s="35" customFormat="1" ht="21" customHeight="1">
      <c r="A24" s="4">
        <v>2</v>
      </c>
      <c r="B24" s="4" t="s">
        <v>208</v>
      </c>
      <c r="C24" s="20" t="s">
        <v>222</v>
      </c>
      <c r="D24" s="6" t="s">
        <v>180</v>
      </c>
      <c r="E24" s="50">
        <v>1.2</v>
      </c>
      <c r="F24" s="28"/>
      <c r="G24" s="9">
        <f>E24*F24</f>
        <v>0</v>
      </c>
      <c r="H24" s="56"/>
      <c r="I24" s="56"/>
    </row>
    <row r="25" spans="1:9" s="21" customFormat="1" ht="27.75" customHeight="1">
      <c r="A25" s="4">
        <v>3</v>
      </c>
      <c r="B25" s="4" t="s">
        <v>50</v>
      </c>
      <c r="C25" s="22" t="s">
        <v>134</v>
      </c>
      <c r="D25" s="6" t="s">
        <v>180</v>
      </c>
      <c r="E25" s="18">
        <v>17</v>
      </c>
      <c r="F25" s="28"/>
      <c r="G25" s="9">
        <f>E25*F25</f>
        <v>0</v>
      </c>
      <c r="H25" s="13"/>
      <c r="I25" s="13"/>
    </row>
    <row r="26" spans="1:9" s="21" customFormat="1" ht="17.25" customHeight="1">
      <c r="A26" s="4"/>
      <c r="B26" s="4"/>
      <c r="C26" s="29" t="s">
        <v>129</v>
      </c>
      <c r="D26" s="4"/>
      <c r="E26" s="32"/>
      <c r="F26" s="28"/>
      <c r="G26" s="15">
        <f>SUM(G23:G25)</f>
        <v>0</v>
      </c>
      <c r="H26" s="13">
        <v>1.26</v>
      </c>
      <c r="I26" s="13"/>
    </row>
    <row r="27" spans="1:9" ht="13.5">
      <c r="A27" s="4"/>
      <c r="B27" s="4"/>
      <c r="C27" s="29" t="s">
        <v>240</v>
      </c>
      <c r="D27" s="29"/>
      <c r="E27" s="32"/>
      <c r="F27" s="28"/>
      <c r="G27" s="9"/>
      <c r="H27" s="6"/>
      <c r="I27" s="6"/>
    </row>
    <row r="28" spans="1:9" s="21" customFormat="1" ht="26.25" customHeight="1">
      <c r="A28" s="6">
        <v>1</v>
      </c>
      <c r="B28" s="6" t="s">
        <v>203</v>
      </c>
      <c r="C28" s="22" t="s">
        <v>223</v>
      </c>
      <c r="D28" s="6" t="s">
        <v>180</v>
      </c>
      <c r="E28" s="11">
        <v>4.3</v>
      </c>
      <c r="F28" s="10"/>
      <c r="G28" s="9">
        <f aca="true" t="shared" si="1" ref="G28:G35">E28*F28</f>
        <v>0</v>
      </c>
      <c r="H28" s="13"/>
      <c r="I28" s="13"/>
    </row>
    <row r="29" spans="1:9" s="21" customFormat="1" ht="22.5" customHeight="1">
      <c r="A29" s="4">
        <v>2</v>
      </c>
      <c r="B29" s="4" t="s">
        <v>105</v>
      </c>
      <c r="C29" s="20" t="s">
        <v>224</v>
      </c>
      <c r="D29" s="4" t="s">
        <v>181</v>
      </c>
      <c r="E29" s="49">
        <v>0.6</v>
      </c>
      <c r="F29" s="28"/>
      <c r="G29" s="9">
        <f t="shared" si="1"/>
        <v>0</v>
      </c>
      <c r="H29" s="13"/>
      <c r="I29" s="13"/>
    </row>
    <row r="30" spans="1:9" s="25" customFormat="1" ht="34.5" customHeight="1">
      <c r="A30" s="4">
        <v>3</v>
      </c>
      <c r="B30" s="19" t="s">
        <v>56</v>
      </c>
      <c r="C30" s="22" t="s">
        <v>135</v>
      </c>
      <c r="D30" s="6" t="s">
        <v>180</v>
      </c>
      <c r="E30" s="18">
        <v>147.56</v>
      </c>
      <c r="F30" s="28"/>
      <c r="G30" s="9">
        <f t="shared" si="1"/>
        <v>0</v>
      </c>
      <c r="H30" s="13"/>
      <c r="I30" s="13"/>
    </row>
    <row r="31" spans="1:9" s="25" customFormat="1" ht="29.25" customHeight="1">
      <c r="A31" s="4">
        <v>4</v>
      </c>
      <c r="B31" s="33" t="s">
        <v>57</v>
      </c>
      <c r="C31" s="22" t="s">
        <v>136</v>
      </c>
      <c r="D31" s="6" t="s">
        <v>180</v>
      </c>
      <c r="E31" s="18">
        <v>4.3</v>
      </c>
      <c r="F31" s="28"/>
      <c r="G31" s="9">
        <f t="shared" si="1"/>
        <v>0</v>
      </c>
      <c r="H31" s="13"/>
      <c r="I31" s="13"/>
    </row>
    <row r="32" spans="1:9" s="25" customFormat="1" ht="34.5" customHeight="1">
      <c r="A32" s="4">
        <v>5</v>
      </c>
      <c r="B32" s="19" t="s">
        <v>18</v>
      </c>
      <c r="C32" s="22" t="s">
        <v>137</v>
      </c>
      <c r="D32" s="6" t="s">
        <v>180</v>
      </c>
      <c r="E32" s="18">
        <v>17.66</v>
      </c>
      <c r="F32" s="28"/>
      <c r="G32" s="9">
        <f t="shared" si="1"/>
        <v>0</v>
      </c>
      <c r="H32" s="13"/>
      <c r="I32" s="13"/>
    </row>
    <row r="33" spans="1:9" s="25" customFormat="1" ht="42.75" customHeight="1">
      <c r="A33" s="4">
        <v>6</v>
      </c>
      <c r="B33" s="4" t="s">
        <v>48</v>
      </c>
      <c r="C33" s="22" t="s">
        <v>140</v>
      </c>
      <c r="D33" s="6" t="s">
        <v>180</v>
      </c>
      <c r="E33" s="18">
        <f>41.2+40.2+10.54</f>
        <v>91.94</v>
      </c>
      <c r="F33" s="28"/>
      <c r="G33" s="9">
        <f t="shared" si="1"/>
        <v>0</v>
      </c>
      <c r="H33" s="13"/>
      <c r="I33" s="13"/>
    </row>
    <row r="34" spans="1:9" s="25" customFormat="1" ht="27" customHeight="1">
      <c r="A34" s="4">
        <v>7</v>
      </c>
      <c r="B34" s="19" t="s">
        <v>18</v>
      </c>
      <c r="C34" s="22" t="s">
        <v>138</v>
      </c>
      <c r="D34" s="6" t="s">
        <v>180</v>
      </c>
      <c r="E34" s="18">
        <v>37.96</v>
      </c>
      <c r="F34" s="28"/>
      <c r="G34" s="9">
        <f t="shared" si="1"/>
        <v>0</v>
      </c>
      <c r="H34" s="13"/>
      <c r="I34" s="13"/>
    </row>
    <row r="35" spans="1:9" s="25" customFormat="1" ht="31.5" customHeight="1">
      <c r="A35" s="4">
        <v>8</v>
      </c>
      <c r="B35" s="19" t="s">
        <v>19</v>
      </c>
      <c r="C35" s="22" t="s">
        <v>139</v>
      </c>
      <c r="D35" s="4" t="s">
        <v>183</v>
      </c>
      <c r="E35" s="18">
        <v>60.35</v>
      </c>
      <c r="F35" s="28"/>
      <c r="G35" s="9">
        <f t="shared" si="1"/>
        <v>0</v>
      </c>
      <c r="H35" s="13"/>
      <c r="I35" s="13"/>
    </row>
    <row r="36" spans="1:9" s="21" customFormat="1" ht="15.75" customHeight="1">
      <c r="A36" s="4"/>
      <c r="B36" s="41"/>
      <c r="C36" s="29" t="s">
        <v>129</v>
      </c>
      <c r="D36" s="4"/>
      <c r="E36" s="4"/>
      <c r="F36" s="28"/>
      <c r="G36" s="15">
        <f>SUM(G28:G35)</f>
        <v>0</v>
      </c>
      <c r="H36" s="13">
        <v>17.36</v>
      </c>
      <c r="I36" s="13"/>
    </row>
    <row r="37" spans="1:232" s="21" customFormat="1" ht="14.25">
      <c r="A37" s="29"/>
      <c r="B37" s="19"/>
      <c r="C37" s="29" t="s">
        <v>238</v>
      </c>
      <c r="D37" s="30"/>
      <c r="E37" s="29"/>
      <c r="F37" s="28"/>
      <c r="G37" s="9"/>
      <c r="H37" s="27"/>
      <c r="I37" s="2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</row>
    <row r="38" spans="1:232" s="21" customFormat="1" ht="23.25" customHeight="1">
      <c r="A38" s="4">
        <v>1</v>
      </c>
      <c r="B38" s="33" t="s">
        <v>35</v>
      </c>
      <c r="C38" s="20" t="s">
        <v>225</v>
      </c>
      <c r="D38" s="6" t="s">
        <v>180</v>
      </c>
      <c r="E38" s="32">
        <v>210</v>
      </c>
      <c r="F38" s="28"/>
      <c r="G38" s="9">
        <f aca="true" t="shared" si="2" ref="G38:G49">E38*F38</f>
        <v>0</v>
      </c>
      <c r="H38" s="13"/>
      <c r="I38" s="13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</row>
    <row r="39" spans="1:9" s="21" customFormat="1" ht="30" customHeight="1">
      <c r="A39" s="4">
        <v>2</v>
      </c>
      <c r="B39" s="19" t="s">
        <v>25</v>
      </c>
      <c r="C39" s="13" t="s">
        <v>226</v>
      </c>
      <c r="D39" s="6" t="s">
        <v>180</v>
      </c>
      <c r="E39" s="32">
        <v>210</v>
      </c>
      <c r="F39" s="28"/>
      <c r="G39" s="9">
        <f t="shared" si="2"/>
        <v>0</v>
      </c>
      <c r="H39" s="13"/>
      <c r="I39" s="13"/>
    </row>
    <row r="40" spans="1:9" s="21" customFormat="1" ht="36.75" customHeight="1">
      <c r="A40" s="4">
        <v>3</v>
      </c>
      <c r="B40" s="19" t="s">
        <v>26</v>
      </c>
      <c r="C40" s="13" t="s">
        <v>141</v>
      </c>
      <c r="D40" s="6" t="s">
        <v>180</v>
      </c>
      <c r="E40" s="32">
        <v>27.2</v>
      </c>
      <c r="F40" s="28"/>
      <c r="G40" s="9">
        <f t="shared" si="2"/>
        <v>0</v>
      </c>
      <c r="H40" s="13"/>
      <c r="I40" s="13"/>
    </row>
    <row r="41" spans="1:9" s="21" customFormat="1" ht="32.25" customHeight="1">
      <c r="A41" s="4">
        <v>4</v>
      </c>
      <c r="B41" s="19" t="s">
        <v>28</v>
      </c>
      <c r="C41" s="22" t="s">
        <v>142</v>
      </c>
      <c r="D41" s="6" t="s">
        <v>180</v>
      </c>
      <c r="E41" s="32">
        <v>331.1</v>
      </c>
      <c r="F41" s="28"/>
      <c r="G41" s="9">
        <f t="shared" si="2"/>
        <v>0</v>
      </c>
      <c r="H41" s="13"/>
      <c r="I41" s="13"/>
    </row>
    <row r="42" spans="1:232" s="21" customFormat="1" ht="42" customHeight="1">
      <c r="A42" s="4">
        <v>5</v>
      </c>
      <c r="B42" s="19" t="s">
        <v>30</v>
      </c>
      <c r="C42" s="22" t="s">
        <v>143</v>
      </c>
      <c r="D42" s="6" t="s">
        <v>180</v>
      </c>
      <c r="E42" s="18">
        <v>147.6</v>
      </c>
      <c r="F42" s="28"/>
      <c r="G42" s="9">
        <f t="shared" si="2"/>
        <v>0</v>
      </c>
      <c r="H42" s="31"/>
      <c r="I42" s="31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</row>
    <row r="43" spans="1:232" s="21" customFormat="1" ht="25.5" customHeight="1">
      <c r="A43" s="4">
        <v>6</v>
      </c>
      <c r="B43" s="4" t="s">
        <v>235</v>
      </c>
      <c r="C43" s="20" t="s">
        <v>239</v>
      </c>
      <c r="D43" s="6" t="s">
        <v>180</v>
      </c>
      <c r="E43" s="49">
        <f>E44+E45</f>
        <v>32.9</v>
      </c>
      <c r="F43" s="28"/>
      <c r="G43" s="9">
        <f t="shared" si="2"/>
        <v>0</v>
      </c>
      <c r="H43" s="31"/>
      <c r="I43" s="31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</row>
    <row r="44" spans="1:231" s="21" customFormat="1" ht="40.5" customHeight="1">
      <c r="A44" s="4">
        <v>7</v>
      </c>
      <c r="B44" s="33" t="s">
        <v>54</v>
      </c>
      <c r="C44" s="22" t="s">
        <v>144</v>
      </c>
      <c r="D44" s="6" t="s">
        <v>180</v>
      </c>
      <c r="E44" s="32">
        <v>23.3</v>
      </c>
      <c r="F44" s="28"/>
      <c r="G44" s="9">
        <f t="shared" si="2"/>
        <v>0</v>
      </c>
      <c r="H44" s="13"/>
      <c r="I44" s="13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</row>
    <row r="45" spans="1:231" s="21" customFormat="1" ht="38.25" customHeight="1">
      <c r="A45" s="4">
        <v>8</v>
      </c>
      <c r="B45" s="33" t="s">
        <v>54</v>
      </c>
      <c r="C45" s="22" t="s">
        <v>227</v>
      </c>
      <c r="D45" s="6" t="s">
        <v>180</v>
      </c>
      <c r="E45" s="18">
        <v>9.6</v>
      </c>
      <c r="F45" s="28"/>
      <c r="G45" s="9">
        <f t="shared" si="2"/>
        <v>0</v>
      </c>
      <c r="H45" s="13"/>
      <c r="I45" s="1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</row>
    <row r="46" spans="1:9" s="21" customFormat="1" ht="37.5" customHeight="1">
      <c r="A46" s="4">
        <v>9</v>
      </c>
      <c r="B46" s="19" t="s">
        <v>33</v>
      </c>
      <c r="C46" s="22" t="s">
        <v>146</v>
      </c>
      <c r="D46" s="6" t="s">
        <v>180</v>
      </c>
      <c r="E46" s="18">
        <v>147.6</v>
      </c>
      <c r="F46" s="28"/>
      <c r="G46" s="9">
        <f t="shared" si="2"/>
        <v>0</v>
      </c>
      <c r="H46" s="13"/>
      <c r="I46" s="13"/>
    </row>
    <row r="47" spans="1:9" s="21" customFormat="1" ht="37.5" customHeight="1">
      <c r="A47" s="4">
        <v>10</v>
      </c>
      <c r="B47" s="19" t="s">
        <v>33</v>
      </c>
      <c r="C47" s="22" t="s">
        <v>145</v>
      </c>
      <c r="D47" s="6" t="s">
        <v>180</v>
      </c>
      <c r="E47" s="18">
        <v>4.3</v>
      </c>
      <c r="F47" s="28"/>
      <c r="G47" s="9">
        <f t="shared" si="2"/>
        <v>0</v>
      </c>
      <c r="H47" s="13"/>
      <c r="I47" s="13"/>
    </row>
    <row r="48" spans="1:9" s="24" customFormat="1" ht="35.25" customHeight="1">
      <c r="A48" s="4">
        <v>11</v>
      </c>
      <c r="B48" s="4" t="s">
        <v>45</v>
      </c>
      <c r="C48" s="13" t="s">
        <v>127</v>
      </c>
      <c r="D48" s="55" t="s">
        <v>182</v>
      </c>
      <c r="E48" s="32">
        <v>6</v>
      </c>
      <c r="F48" s="28"/>
      <c r="G48" s="9">
        <f t="shared" si="2"/>
        <v>0</v>
      </c>
      <c r="H48" s="40"/>
      <c r="I48" s="40"/>
    </row>
    <row r="49" spans="1:9" s="21" customFormat="1" ht="30" customHeight="1">
      <c r="A49" s="4">
        <v>12</v>
      </c>
      <c r="B49" s="4" t="s">
        <v>186</v>
      </c>
      <c r="C49" s="13" t="s">
        <v>128</v>
      </c>
      <c r="D49" s="55" t="s">
        <v>182</v>
      </c>
      <c r="E49" s="18">
        <v>6</v>
      </c>
      <c r="F49" s="28"/>
      <c r="G49" s="9">
        <f t="shared" si="2"/>
        <v>0</v>
      </c>
      <c r="H49" s="13"/>
      <c r="I49" s="13"/>
    </row>
    <row r="50" spans="1:9" s="21" customFormat="1" ht="14.25">
      <c r="A50" s="4"/>
      <c r="B50" s="19"/>
      <c r="C50" s="29" t="s">
        <v>129</v>
      </c>
      <c r="D50" s="4"/>
      <c r="E50" s="18"/>
      <c r="F50" s="28"/>
      <c r="G50" s="15">
        <f>SUM(G38:G49)</f>
        <v>0</v>
      </c>
      <c r="H50" s="13">
        <v>39.23</v>
      </c>
      <c r="I50" s="13"/>
    </row>
    <row r="51" spans="1:9" s="21" customFormat="1" ht="17.25" customHeight="1">
      <c r="A51" s="4"/>
      <c r="B51" s="19"/>
      <c r="C51" s="8" t="s">
        <v>147</v>
      </c>
      <c r="D51" s="4"/>
      <c r="E51" s="28"/>
      <c r="F51" s="28"/>
      <c r="G51" s="9"/>
      <c r="H51" s="13"/>
      <c r="I51" s="13"/>
    </row>
    <row r="52" spans="1:9" s="21" customFormat="1" ht="34.5" customHeight="1">
      <c r="A52" s="4">
        <v>1</v>
      </c>
      <c r="B52" s="4" t="s">
        <v>105</v>
      </c>
      <c r="C52" s="20" t="s">
        <v>228</v>
      </c>
      <c r="D52" s="4" t="s">
        <v>181</v>
      </c>
      <c r="E52" s="49">
        <v>0.5</v>
      </c>
      <c r="F52" s="28"/>
      <c r="G52" s="9">
        <f>E52*F52</f>
        <v>0</v>
      </c>
      <c r="H52" s="13"/>
      <c r="I52" s="13"/>
    </row>
    <row r="53" spans="1:9" s="21" customFormat="1" ht="20.25" customHeight="1">
      <c r="A53" s="45">
        <v>2</v>
      </c>
      <c r="B53" s="45" t="s">
        <v>107</v>
      </c>
      <c r="C53" s="44" t="s">
        <v>148</v>
      </c>
      <c r="D53" s="6" t="s">
        <v>233</v>
      </c>
      <c r="E53" s="53">
        <v>0.802</v>
      </c>
      <c r="F53" s="28"/>
      <c r="G53" s="9">
        <f>E53*F53</f>
        <v>0</v>
      </c>
      <c r="H53" s="13"/>
      <c r="I53" s="13"/>
    </row>
    <row r="54" spans="1:9" s="21" customFormat="1" ht="39.75" customHeight="1">
      <c r="A54" s="4">
        <v>3</v>
      </c>
      <c r="B54" s="36" t="s">
        <v>11</v>
      </c>
      <c r="C54" s="22" t="s">
        <v>149</v>
      </c>
      <c r="D54" s="4" t="s">
        <v>181</v>
      </c>
      <c r="E54" s="28">
        <f>80.2*0.04</f>
        <v>3.208</v>
      </c>
      <c r="F54" s="51"/>
      <c r="G54" s="9">
        <f>E54*F54</f>
        <v>0</v>
      </c>
      <c r="H54" s="13"/>
      <c r="I54" s="13"/>
    </row>
    <row r="55" spans="1:9" s="21" customFormat="1" ht="33" customHeight="1">
      <c r="A55" s="4">
        <v>4</v>
      </c>
      <c r="B55" s="4" t="s">
        <v>109</v>
      </c>
      <c r="C55" s="22" t="s">
        <v>150</v>
      </c>
      <c r="D55" s="6" t="s">
        <v>185</v>
      </c>
      <c r="E55" s="28">
        <v>0.626</v>
      </c>
      <c r="F55" s="28"/>
      <c r="G55" s="9">
        <f>E55*F55</f>
        <v>0</v>
      </c>
      <c r="H55" s="13"/>
      <c r="I55" s="13"/>
    </row>
    <row r="56" spans="1:9" s="21" customFormat="1" ht="24" customHeight="1">
      <c r="A56" s="4">
        <v>5</v>
      </c>
      <c r="B56" s="36" t="s">
        <v>194</v>
      </c>
      <c r="C56" s="20" t="s">
        <v>229</v>
      </c>
      <c r="D56" s="4" t="s">
        <v>181</v>
      </c>
      <c r="E56" s="28">
        <v>9.75</v>
      </c>
      <c r="F56" s="28"/>
      <c r="G56" s="9">
        <f>E56*F56</f>
        <v>0</v>
      </c>
      <c r="H56" s="13"/>
      <c r="I56" s="13"/>
    </row>
    <row r="57" spans="1:9" s="21" customFormat="1" ht="21.75" customHeight="1">
      <c r="A57" s="4"/>
      <c r="B57" s="19"/>
      <c r="C57" s="29" t="s">
        <v>129</v>
      </c>
      <c r="D57" s="4"/>
      <c r="E57" s="32"/>
      <c r="F57" s="28"/>
      <c r="G57" s="15">
        <f>SUM(G52:G56)</f>
        <v>0</v>
      </c>
      <c r="H57" s="13">
        <v>10.73</v>
      </c>
      <c r="I57" s="13"/>
    </row>
    <row r="58" spans="1:232" ht="14.25">
      <c r="A58" s="6"/>
      <c r="B58" s="6"/>
      <c r="C58" s="8" t="s">
        <v>151</v>
      </c>
      <c r="D58" s="6"/>
      <c r="E58" s="11"/>
      <c r="F58" s="10"/>
      <c r="G58" s="9"/>
      <c r="H58" s="8"/>
      <c r="I58" s="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</row>
    <row r="59" spans="1:9" ht="40.5">
      <c r="A59" s="6">
        <v>1</v>
      </c>
      <c r="B59" s="12" t="s">
        <v>62</v>
      </c>
      <c r="C59" s="22" t="s">
        <v>152</v>
      </c>
      <c r="D59" s="6" t="s">
        <v>183</v>
      </c>
      <c r="E59" s="37">
        <v>34</v>
      </c>
      <c r="F59" s="10"/>
      <c r="G59" s="9">
        <f aca="true" t="shared" si="3" ref="G59:G64">E59*F59</f>
        <v>0</v>
      </c>
      <c r="H59" s="6"/>
      <c r="I59" s="6"/>
    </row>
    <row r="60" spans="1:9" ht="40.5">
      <c r="A60" s="6">
        <v>2</v>
      </c>
      <c r="B60" s="12" t="s">
        <v>63</v>
      </c>
      <c r="C60" s="22" t="s">
        <v>153</v>
      </c>
      <c r="D60" s="6" t="s">
        <v>183</v>
      </c>
      <c r="E60" s="11">
        <v>4</v>
      </c>
      <c r="F60" s="10"/>
      <c r="G60" s="9">
        <f t="shared" si="3"/>
        <v>0</v>
      </c>
      <c r="H60" s="6"/>
      <c r="I60" s="6"/>
    </row>
    <row r="61" spans="1:9" ht="27">
      <c r="A61" s="6">
        <v>3</v>
      </c>
      <c r="B61" s="12" t="s">
        <v>64</v>
      </c>
      <c r="C61" s="13" t="s">
        <v>154</v>
      </c>
      <c r="D61" s="6" t="s">
        <v>184</v>
      </c>
      <c r="E61" s="11">
        <v>4</v>
      </c>
      <c r="F61" s="10"/>
      <c r="G61" s="9">
        <f t="shared" si="3"/>
        <v>0</v>
      </c>
      <c r="H61" s="6"/>
      <c r="I61" s="6"/>
    </row>
    <row r="62" spans="1:9" ht="27">
      <c r="A62" s="6">
        <v>4</v>
      </c>
      <c r="B62" s="12" t="s">
        <v>64</v>
      </c>
      <c r="C62" s="13" t="s">
        <v>155</v>
      </c>
      <c r="D62" s="6" t="s">
        <v>184</v>
      </c>
      <c r="E62" s="11">
        <v>1</v>
      </c>
      <c r="F62" s="10"/>
      <c r="G62" s="9">
        <f t="shared" si="3"/>
        <v>0</v>
      </c>
      <c r="H62" s="6"/>
      <c r="I62" s="6"/>
    </row>
    <row r="63" spans="1:9" ht="14.25" customHeight="1">
      <c r="A63" s="6">
        <v>6</v>
      </c>
      <c r="B63" s="12" t="s">
        <v>67</v>
      </c>
      <c r="C63" s="13" t="s">
        <v>156</v>
      </c>
      <c r="D63" s="6" t="s">
        <v>184</v>
      </c>
      <c r="E63" s="11">
        <v>2</v>
      </c>
      <c r="F63" s="10"/>
      <c r="G63" s="9">
        <f t="shared" si="3"/>
        <v>0</v>
      </c>
      <c r="H63" s="6"/>
      <c r="I63" s="6"/>
    </row>
    <row r="64" spans="1:9" ht="13.5">
      <c r="A64" s="6">
        <v>7</v>
      </c>
      <c r="B64" s="12" t="s">
        <v>187</v>
      </c>
      <c r="C64" s="22" t="s">
        <v>157</v>
      </c>
      <c r="D64" s="6" t="s">
        <v>184</v>
      </c>
      <c r="E64" s="11">
        <v>6</v>
      </c>
      <c r="F64" s="10"/>
      <c r="G64" s="9">
        <f t="shared" si="3"/>
        <v>0</v>
      </c>
      <c r="H64" s="6"/>
      <c r="I64" s="6"/>
    </row>
    <row r="65" spans="1:9" ht="12.75" customHeight="1">
      <c r="A65" s="6"/>
      <c r="B65" s="12"/>
      <c r="C65" s="8" t="s">
        <v>129</v>
      </c>
      <c r="D65" s="6"/>
      <c r="E65" s="11"/>
      <c r="F65" s="10"/>
      <c r="G65" s="15">
        <f>SUM(G59:G64)</f>
        <v>0</v>
      </c>
      <c r="H65" s="6">
        <v>1.91</v>
      </c>
      <c r="I65" s="6"/>
    </row>
    <row r="66" spans="1:9" ht="12.75" customHeight="1">
      <c r="A66" s="6"/>
      <c r="B66" s="12"/>
      <c r="C66" s="8" t="s">
        <v>158</v>
      </c>
      <c r="D66" s="6"/>
      <c r="E66" s="11"/>
      <c r="F66" s="10"/>
      <c r="G66" s="9"/>
      <c r="H66" s="6"/>
      <c r="I66" s="6"/>
    </row>
    <row r="67" spans="1:9" ht="30" customHeight="1">
      <c r="A67" s="6">
        <v>1</v>
      </c>
      <c r="B67" s="12" t="s">
        <v>71</v>
      </c>
      <c r="C67" s="22" t="s">
        <v>160</v>
      </c>
      <c r="D67" s="6" t="s">
        <v>183</v>
      </c>
      <c r="E67" s="37">
        <v>82</v>
      </c>
      <c r="F67" s="10"/>
      <c r="G67" s="9">
        <f>E67*F67</f>
        <v>0</v>
      </c>
      <c r="H67" s="6"/>
      <c r="I67" s="6"/>
    </row>
    <row r="68" spans="1:9" ht="32.25" customHeight="1">
      <c r="A68" s="6">
        <v>2</v>
      </c>
      <c r="B68" s="12" t="s">
        <v>73</v>
      </c>
      <c r="C68" s="22" t="s">
        <v>159</v>
      </c>
      <c r="D68" s="6" t="s">
        <v>183</v>
      </c>
      <c r="E68" s="11">
        <v>5</v>
      </c>
      <c r="F68" s="10"/>
      <c r="G68" s="9">
        <f>E68*F68</f>
        <v>0</v>
      </c>
      <c r="H68" s="6"/>
      <c r="I68" s="6"/>
    </row>
    <row r="69" spans="1:9" ht="18.75" customHeight="1">
      <c r="A69" s="6">
        <v>3</v>
      </c>
      <c r="B69" s="12" t="s">
        <v>75</v>
      </c>
      <c r="C69" s="13" t="s">
        <v>161</v>
      </c>
      <c r="D69" s="6" t="s">
        <v>234</v>
      </c>
      <c r="E69" s="11">
        <v>2</v>
      </c>
      <c r="F69" s="10"/>
      <c r="G69" s="9">
        <f>E69*F69</f>
        <v>0</v>
      </c>
      <c r="H69" s="6"/>
      <c r="I69" s="6"/>
    </row>
    <row r="70" spans="1:9" ht="16.5" customHeight="1">
      <c r="A70" s="6">
        <v>4</v>
      </c>
      <c r="B70" s="12" t="s">
        <v>78</v>
      </c>
      <c r="C70" s="22" t="s">
        <v>162</v>
      </c>
      <c r="D70" s="6" t="s">
        <v>234</v>
      </c>
      <c r="E70" s="11">
        <v>2</v>
      </c>
      <c r="F70" s="10"/>
      <c r="G70" s="9">
        <f>E70*F70</f>
        <v>0</v>
      </c>
      <c r="H70" s="6"/>
      <c r="I70" s="6"/>
    </row>
    <row r="71" spans="1:9" ht="21.75" customHeight="1">
      <c r="A71" s="6">
        <v>5</v>
      </c>
      <c r="B71" s="12" t="s">
        <v>187</v>
      </c>
      <c r="C71" s="22" t="s">
        <v>157</v>
      </c>
      <c r="D71" s="6" t="s">
        <v>184</v>
      </c>
      <c r="E71" s="11">
        <v>6</v>
      </c>
      <c r="F71" s="10"/>
      <c r="G71" s="9">
        <f>E71*F71</f>
        <v>0</v>
      </c>
      <c r="H71" s="6"/>
      <c r="I71" s="6"/>
    </row>
    <row r="72" spans="1:9" ht="12.75" customHeight="1">
      <c r="A72" s="6"/>
      <c r="B72" s="12"/>
      <c r="C72" s="8" t="s">
        <v>129</v>
      </c>
      <c r="D72" s="6"/>
      <c r="E72" s="11"/>
      <c r="F72" s="10"/>
      <c r="G72" s="15">
        <f>SUM(G67:G71)</f>
        <v>0</v>
      </c>
      <c r="H72" s="6">
        <v>4.42</v>
      </c>
      <c r="I72" s="6"/>
    </row>
    <row r="73" spans="1:9" ht="14.25">
      <c r="A73" s="6"/>
      <c r="B73" s="12"/>
      <c r="C73" s="8" t="s">
        <v>163</v>
      </c>
      <c r="D73" s="27"/>
      <c r="E73" s="6"/>
      <c r="F73" s="10"/>
      <c r="G73" s="9"/>
      <c r="H73" s="6"/>
      <c r="I73" s="6"/>
    </row>
    <row r="74" spans="1:9" ht="27">
      <c r="A74" s="6">
        <v>1</v>
      </c>
      <c r="B74" s="12" t="s">
        <v>82</v>
      </c>
      <c r="C74" s="22" t="s">
        <v>164</v>
      </c>
      <c r="D74" s="6" t="s">
        <v>184</v>
      </c>
      <c r="E74" s="37">
        <v>1</v>
      </c>
      <c r="F74" s="10"/>
      <c r="G74" s="9">
        <f aca="true" t="shared" si="4" ref="G74:G86">E74*F74</f>
        <v>0</v>
      </c>
      <c r="H74" s="6"/>
      <c r="I74" s="6"/>
    </row>
    <row r="75" spans="1:9" ht="27">
      <c r="A75" s="6">
        <v>2</v>
      </c>
      <c r="B75" s="12" t="s">
        <v>84</v>
      </c>
      <c r="C75" s="22" t="s">
        <v>165</v>
      </c>
      <c r="D75" s="6" t="s">
        <v>184</v>
      </c>
      <c r="E75" s="37">
        <v>6</v>
      </c>
      <c r="F75" s="10"/>
      <c r="G75" s="9">
        <f t="shared" si="4"/>
        <v>0</v>
      </c>
      <c r="H75" s="6"/>
      <c r="I75" s="6"/>
    </row>
    <row r="76" spans="1:9" ht="27">
      <c r="A76" s="6">
        <v>3</v>
      </c>
      <c r="B76" s="6" t="s">
        <v>85</v>
      </c>
      <c r="C76" s="22" t="s">
        <v>166</v>
      </c>
      <c r="D76" s="6" t="s">
        <v>184</v>
      </c>
      <c r="E76" s="37">
        <v>25</v>
      </c>
      <c r="F76" s="10"/>
      <c r="G76" s="9">
        <f t="shared" si="4"/>
        <v>0</v>
      </c>
      <c r="H76" s="6"/>
      <c r="I76" s="6"/>
    </row>
    <row r="77" spans="1:9" ht="27">
      <c r="A77" s="6">
        <v>4</v>
      </c>
      <c r="B77" s="12" t="s">
        <v>86</v>
      </c>
      <c r="C77" s="22" t="s">
        <v>167</v>
      </c>
      <c r="D77" s="6" t="s">
        <v>184</v>
      </c>
      <c r="E77" s="11">
        <v>4</v>
      </c>
      <c r="F77" s="10"/>
      <c r="G77" s="9">
        <f t="shared" si="4"/>
        <v>0</v>
      </c>
      <c r="H77" s="6"/>
      <c r="I77" s="6"/>
    </row>
    <row r="78" spans="1:9" ht="27">
      <c r="A78" s="6">
        <v>5</v>
      </c>
      <c r="B78" s="12" t="s">
        <v>88</v>
      </c>
      <c r="C78" s="22" t="s">
        <v>168</v>
      </c>
      <c r="D78" s="6" t="s">
        <v>184</v>
      </c>
      <c r="E78" s="11">
        <v>5</v>
      </c>
      <c r="F78" s="10"/>
      <c r="G78" s="9">
        <f t="shared" si="4"/>
        <v>0</v>
      </c>
      <c r="H78" s="6"/>
      <c r="I78" s="6"/>
    </row>
    <row r="79" spans="1:9" ht="27">
      <c r="A79" s="6">
        <v>6</v>
      </c>
      <c r="B79" s="12" t="s">
        <v>88</v>
      </c>
      <c r="C79" s="22" t="s">
        <v>169</v>
      </c>
      <c r="D79" s="6" t="s">
        <v>184</v>
      </c>
      <c r="E79" s="11">
        <v>3</v>
      </c>
      <c r="F79" s="10"/>
      <c r="G79" s="9">
        <f t="shared" si="4"/>
        <v>0</v>
      </c>
      <c r="H79" s="6"/>
      <c r="I79" s="6"/>
    </row>
    <row r="80" spans="1:9" ht="27">
      <c r="A80" s="6">
        <v>7</v>
      </c>
      <c r="B80" s="12" t="s">
        <v>91</v>
      </c>
      <c r="C80" s="22" t="s">
        <v>170</v>
      </c>
      <c r="D80" s="6" t="s">
        <v>184</v>
      </c>
      <c r="E80" s="11">
        <v>13</v>
      </c>
      <c r="F80" s="10"/>
      <c r="G80" s="9">
        <f t="shared" si="4"/>
        <v>0</v>
      </c>
      <c r="H80" s="6"/>
      <c r="I80" s="6"/>
    </row>
    <row r="81" spans="1:9" ht="27">
      <c r="A81" s="6">
        <v>8</v>
      </c>
      <c r="B81" s="12" t="s">
        <v>91</v>
      </c>
      <c r="C81" s="22" t="s">
        <v>171</v>
      </c>
      <c r="D81" s="6" t="s">
        <v>184</v>
      </c>
      <c r="E81" s="11">
        <v>11</v>
      </c>
      <c r="F81" s="10"/>
      <c r="G81" s="9">
        <f t="shared" si="4"/>
        <v>0</v>
      </c>
      <c r="H81" s="6"/>
      <c r="I81" s="6"/>
    </row>
    <row r="82" spans="1:9" ht="27">
      <c r="A82" s="6">
        <v>9</v>
      </c>
      <c r="B82" s="12" t="s">
        <v>94</v>
      </c>
      <c r="C82" s="22" t="s">
        <v>172</v>
      </c>
      <c r="D82" s="6" t="s">
        <v>185</v>
      </c>
      <c r="E82" s="11">
        <v>2.5</v>
      </c>
      <c r="F82" s="10"/>
      <c r="G82" s="9">
        <f t="shared" si="4"/>
        <v>0</v>
      </c>
      <c r="H82" s="6"/>
      <c r="I82" s="6"/>
    </row>
    <row r="83" spans="1:9" ht="27">
      <c r="A83" s="6">
        <v>10</v>
      </c>
      <c r="B83" s="12" t="s">
        <v>94</v>
      </c>
      <c r="C83" s="22" t="s">
        <v>173</v>
      </c>
      <c r="D83" s="6" t="s">
        <v>185</v>
      </c>
      <c r="E83" s="9">
        <v>2.3</v>
      </c>
      <c r="F83" s="10"/>
      <c r="G83" s="9">
        <f t="shared" si="4"/>
        <v>0</v>
      </c>
      <c r="H83" s="6"/>
      <c r="I83" s="6"/>
    </row>
    <row r="84" spans="1:9" ht="27">
      <c r="A84" s="6">
        <v>11</v>
      </c>
      <c r="B84" s="19" t="s">
        <v>102</v>
      </c>
      <c r="C84" s="22" t="s">
        <v>174</v>
      </c>
      <c r="D84" s="6" t="s">
        <v>185</v>
      </c>
      <c r="E84" s="9">
        <v>0.1</v>
      </c>
      <c r="F84" s="10"/>
      <c r="G84" s="9">
        <f t="shared" si="4"/>
        <v>0</v>
      </c>
      <c r="H84" s="6"/>
      <c r="I84" s="6"/>
    </row>
    <row r="85" spans="1:9" ht="13.5">
      <c r="A85" s="6">
        <v>12</v>
      </c>
      <c r="B85" s="6" t="s">
        <v>187</v>
      </c>
      <c r="C85" s="22" t="s">
        <v>176</v>
      </c>
      <c r="D85" s="6" t="s">
        <v>184</v>
      </c>
      <c r="E85" s="11">
        <v>32</v>
      </c>
      <c r="F85" s="10"/>
      <c r="G85" s="9">
        <f t="shared" si="4"/>
        <v>0</v>
      </c>
      <c r="H85" s="6"/>
      <c r="I85" s="6"/>
    </row>
    <row r="86" spans="1:9" ht="13.5">
      <c r="A86" s="6">
        <v>13</v>
      </c>
      <c r="B86" s="6" t="s">
        <v>187</v>
      </c>
      <c r="C86" s="22" t="s">
        <v>175</v>
      </c>
      <c r="D86" s="6" t="s">
        <v>184</v>
      </c>
      <c r="E86" s="11">
        <v>7</v>
      </c>
      <c r="F86" s="10"/>
      <c r="G86" s="9">
        <f t="shared" si="4"/>
        <v>0</v>
      </c>
      <c r="H86" s="6"/>
      <c r="I86" s="6"/>
    </row>
    <row r="87" spans="1:9" ht="14.25">
      <c r="A87" s="6"/>
      <c r="B87" s="6"/>
      <c r="C87" s="8" t="s">
        <v>129</v>
      </c>
      <c r="D87" s="6"/>
      <c r="E87" s="11"/>
      <c r="F87" s="10"/>
      <c r="G87" s="15">
        <f>SUM(G74:G86)</f>
        <v>0</v>
      </c>
      <c r="H87" s="6">
        <v>7.26</v>
      </c>
      <c r="I87" s="6"/>
    </row>
    <row r="88" spans="1:9" ht="14.25">
      <c r="A88" s="8"/>
      <c r="B88" s="8"/>
      <c r="C88" s="8" t="s">
        <v>177</v>
      </c>
      <c r="D88" s="8"/>
      <c r="E88" s="39"/>
      <c r="F88" s="15"/>
      <c r="G88" s="15">
        <f>G15+G21+G26+G36+G50+G57+G65+G72+G87</f>
        <v>0</v>
      </c>
      <c r="H88" s="15">
        <f>H15+H21+H26+H36+H50+H57+H65+H72+H87</f>
        <v>100.00000000000001</v>
      </c>
      <c r="I88" s="15">
        <f>I15+I21+I26+I36+I50+I57+I65+I72+I87</f>
        <v>0</v>
      </c>
    </row>
    <row r="89" spans="1:9" ht="13.5">
      <c r="A89" s="6"/>
      <c r="B89" s="6"/>
      <c r="C89" s="6" t="s">
        <v>178</v>
      </c>
      <c r="D89" s="6"/>
      <c r="E89" s="6"/>
      <c r="F89" s="6"/>
      <c r="G89" s="9">
        <f>G88*0.2</f>
        <v>0</v>
      </c>
      <c r="H89" s="6"/>
      <c r="I89" s="6"/>
    </row>
    <row r="90" spans="1:9" ht="14.25">
      <c r="A90" s="6"/>
      <c r="B90" s="6"/>
      <c r="C90" s="8" t="s">
        <v>129</v>
      </c>
      <c r="D90" s="6"/>
      <c r="E90" s="6"/>
      <c r="F90" s="6"/>
      <c r="G90" s="15">
        <f>SUM(G88:G89)</f>
        <v>0</v>
      </c>
      <c r="H90" s="6"/>
      <c r="I90" s="6"/>
    </row>
    <row r="92" spans="3:6" ht="13.5">
      <c r="C92" s="61" t="s">
        <v>179</v>
      </c>
      <c r="D92" s="61"/>
      <c r="E92" s="61"/>
      <c r="F92" s="61"/>
    </row>
  </sheetData>
  <sheetProtection/>
  <mergeCells count="3">
    <mergeCell ref="A1:G1"/>
    <mergeCell ref="B2:G2"/>
    <mergeCell ref="C92:F92"/>
  </mergeCells>
  <printOptions horizontalCentered="1"/>
  <pageMargins left="0.2362204724409449" right="0.2362204724409449" top="0.7086614173228347" bottom="0.2362204724409449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NewCalisto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NeoComp</dc:creator>
  <cp:keywords/>
  <dc:description/>
  <cp:lastModifiedBy>user16</cp:lastModifiedBy>
  <cp:lastPrinted>2021-09-14T06:06:35Z</cp:lastPrinted>
  <dcterms:created xsi:type="dcterms:W3CDTF">2011-09-30T05:57:27Z</dcterms:created>
  <dcterms:modified xsi:type="dcterms:W3CDTF">2021-10-20T12:44:25Z</dcterms:modified>
  <cp:category/>
  <cp:version/>
  <cp:contentType/>
  <cp:contentStatus/>
</cp:coreProperties>
</file>